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kandikon-my.sharepoint.com/personal/jonatan_chauca_skandikon_se/Documents/Valcentralen/Statistik 2025/OA-2025/Q1/"/>
    </mc:Choice>
  </mc:AlternateContent>
  <xr:revisionPtr revIDLastSave="108" documentId="8_{4E64CAA9-6278-4A20-AF56-22C37E1512BB}" xr6:coauthVersionLast="47" xr6:coauthVersionMax="47" xr10:uidLastSave="{37F4B9E3-6A3B-4FF1-81B9-3F7DFA65E21D}"/>
  <bookViews>
    <workbookView xWindow="-120" yWindow="-120" windowWidth="29040" windowHeight="15840" xr2:uid="{00000000-000D-0000-FFFF-FFFF00000000}"/>
  </bookViews>
  <sheets>
    <sheet name="Q1 2025" sheetId="1" r:id="rId1"/>
    <sheet name="fördelning mellan trad &amp; fond" sheetId="5" r:id="rId2"/>
    <sheet name="Januari" sheetId="2" r:id="rId3"/>
    <sheet name="Februari" sheetId="3" r:id="rId4"/>
    <sheet name="Mars" sheetId="4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8" i="2" l="1"/>
  <c r="G18" i="2"/>
  <c r="F22" i="3"/>
  <c r="G22" i="3"/>
  <c r="F10" i="4"/>
  <c r="G10" i="4"/>
  <c r="B25" i="3"/>
  <c r="C25" i="3"/>
  <c r="D25" i="3"/>
  <c r="E25" i="3"/>
  <c r="F18" i="3"/>
  <c r="G18" i="3"/>
  <c r="G16" i="5"/>
  <c r="G17" i="5"/>
  <c r="G18" i="5"/>
  <c r="G19" i="5"/>
  <c r="G20" i="5"/>
  <c r="G21" i="5"/>
  <c r="G22" i="5"/>
  <c r="G23" i="5"/>
  <c r="G24" i="5"/>
  <c r="G25" i="5"/>
  <c r="G26" i="5"/>
  <c r="G27" i="5"/>
  <c r="G15" i="5"/>
  <c r="F16" i="5"/>
  <c r="F17" i="5"/>
  <c r="F18" i="5"/>
  <c r="F19" i="5"/>
  <c r="F20" i="5"/>
  <c r="F21" i="5"/>
  <c r="F22" i="5"/>
  <c r="F23" i="5"/>
  <c r="F24" i="5"/>
  <c r="F25" i="5"/>
  <c r="F26" i="5"/>
  <c r="F27" i="5"/>
  <c r="F15" i="5"/>
  <c r="G3" i="5"/>
  <c r="G4" i="5"/>
  <c r="G5" i="5"/>
  <c r="G6" i="5"/>
  <c r="G7" i="5"/>
  <c r="G8" i="5"/>
  <c r="G9" i="5"/>
  <c r="G10" i="5"/>
  <c r="G11" i="5"/>
  <c r="G12" i="5"/>
  <c r="G2" i="5"/>
  <c r="F3" i="5"/>
  <c r="F4" i="5"/>
  <c r="F5" i="5"/>
  <c r="F6" i="5"/>
  <c r="F7" i="5"/>
  <c r="F8" i="5"/>
  <c r="F9" i="5"/>
  <c r="F10" i="5"/>
  <c r="F11" i="5"/>
  <c r="F12" i="5"/>
  <c r="F2" i="5"/>
  <c r="E28" i="5" l="1"/>
  <c r="D28" i="5"/>
  <c r="D29" i="5" s="1"/>
  <c r="C28" i="5"/>
  <c r="B28" i="5"/>
  <c r="B29" i="5" s="1"/>
  <c r="E13" i="5"/>
  <c r="D13" i="5"/>
  <c r="C13" i="5"/>
  <c r="B13" i="5"/>
  <c r="C26" i="4"/>
  <c r="D26" i="4"/>
  <c r="E26" i="4"/>
  <c r="B26" i="4"/>
  <c r="F25" i="4"/>
  <c r="G25" i="4"/>
  <c r="F23" i="3"/>
  <c r="G23" i="3"/>
  <c r="F10" i="2"/>
  <c r="G10" i="2"/>
  <c r="C29" i="5" l="1"/>
  <c r="E29" i="5"/>
  <c r="B26" i="2"/>
  <c r="C26" i="2"/>
  <c r="D26" i="2"/>
  <c r="E26" i="2"/>
  <c r="G22" i="4"/>
  <c r="F22" i="4"/>
  <c r="G8" i="4"/>
  <c r="F8" i="4"/>
  <c r="G21" i="4"/>
  <c r="F21" i="4"/>
  <c r="G13" i="4"/>
  <c r="F13" i="4"/>
  <c r="G5" i="4"/>
  <c r="F5" i="4"/>
  <c r="G2" i="4"/>
  <c r="F2" i="4"/>
  <c r="G20" i="4"/>
  <c r="F20" i="4"/>
  <c r="G14" i="4"/>
  <c r="F14" i="4"/>
  <c r="G24" i="4"/>
  <c r="F24" i="4"/>
  <c r="G23" i="4"/>
  <c r="F23" i="4"/>
  <c r="G17" i="4"/>
  <c r="F17" i="4"/>
  <c r="G19" i="4"/>
  <c r="F19" i="4"/>
  <c r="G9" i="4"/>
  <c r="F9" i="4"/>
  <c r="G15" i="4"/>
  <c r="F15" i="4"/>
  <c r="G7" i="4"/>
  <c r="F7" i="4"/>
  <c r="G18" i="4"/>
  <c r="F18" i="4"/>
  <c r="G16" i="4"/>
  <c r="F16" i="4"/>
  <c r="G11" i="4"/>
  <c r="F11" i="4"/>
  <c r="G3" i="4"/>
  <c r="F3" i="4"/>
  <c r="G4" i="4"/>
  <c r="F4" i="4"/>
  <c r="G12" i="4"/>
  <c r="F12" i="4"/>
  <c r="G6" i="4"/>
  <c r="F6" i="4"/>
  <c r="G20" i="3"/>
  <c r="F20" i="3"/>
  <c r="G8" i="3"/>
  <c r="F8" i="3"/>
  <c r="G12" i="3"/>
  <c r="F12" i="3"/>
  <c r="G5" i="3"/>
  <c r="F5" i="3"/>
  <c r="G2" i="3"/>
  <c r="F2" i="3"/>
  <c r="G19" i="3"/>
  <c r="F19" i="3"/>
  <c r="G13" i="3"/>
  <c r="F13" i="3"/>
  <c r="G24" i="3"/>
  <c r="F24" i="3"/>
  <c r="G21" i="3"/>
  <c r="F21" i="3"/>
  <c r="G16" i="3"/>
  <c r="F16" i="3"/>
  <c r="G14" i="3"/>
  <c r="F14" i="3"/>
  <c r="G7" i="3"/>
  <c r="F7" i="3"/>
  <c r="G17" i="3"/>
  <c r="F17" i="3"/>
  <c r="G15" i="3"/>
  <c r="F15" i="3"/>
  <c r="G10" i="3"/>
  <c r="F10" i="3"/>
  <c r="G9" i="3"/>
  <c r="F9" i="3"/>
  <c r="G3" i="3"/>
  <c r="F3" i="3"/>
  <c r="G4" i="3"/>
  <c r="F4" i="3"/>
  <c r="G11" i="3"/>
  <c r="F11" i="3"/>
  <c r="G6" i="3"/>
  <c r="F6" i="3"/>
  <c r="G23" i="2"/>
  <c r="F23" i="2"/>
  <c r="G8" i="2"/>
  <c r="F8" i="2"/>
  <c r="G22" i="2"/>
  <c r="F22" i="2"/>
  <c r="G13" i="2"/>
  <c r="F13" i="2"/>
  <c r="G5" i="2"/>
  <c r="F5" i="2"/>
  <c r="G2" i="2"/>
  <c r="F2" i="2"/>
  <c r="G21" i="2"/>
  <c r="F21" i="2"/>
  <c r="G14" i="2"/>
  <c r="F14" i="2"/>
  <c r="G25" i="2"/>
  <c r="F25" i="2"/>
  <c r="G24" i="2"/>
  <c r="F24" i="2"/>
  <c r="G17" i="2"/>
  <c r="F17" i="2"/>
  <c r="G20" i="2"/>
  <c r="F20" i="2"/>
  <c r="G15" i="2"/>
  <c r="F15" i="2"/>
  <c r="G7" i="2"/>
  <c r="F7" i="2"/>
  <c r="G19" i="2"/>
  <c r="F19" i="2"/>
  <c r="G16" i="2"/>
  <c r="F16" i="2"/>
  <c r="G11" i="2"/>
  <c r="F11" i="2"/>
  <c r="G9" i="2"/>
  <c r="F9" i="2"/>
  <c r="G3" i="2"/>
  <c r="F3" i="2"/>
  <c r="G4" i="2"/>
  <c r="F4" i="2"/>
  <c r="G12" i="2"/>
  <c r="F12" i="2"/>
  <c r="G6" i="2"/>
  <c r="F6" i="2"/>
  <c r="E26" i="1"/>
  <c r="B26" i="1"/>
  <c r="C26" i="1"/>
  <c r="D26" i="1"/>
</calcChain>
</file>

<file path=xl/sharedStrings.xml><?xml version="1.0" encoding="utf-8"?>
<sst xmlns="http://schemas.openxmlformats.org/spreadsheetml/2006/main" count="168" uniqueCount="39">
  <si>
    <t>Bolagsnamn</t>
  </si>
  <si>
    <t>Antal inflyttade försäkringar</t>
  </si>
  <si>
    <t>Inflyttat Belopp</t>
  </si>
  <si>
    <t>Antal utflyttade försäkringar</t>
  </si>
  <si>
    <t>Utflyttat Belopp</t>
  </si>
  <si>
    <t>Flyttar netto</t>
  </si>
  <si>
    <t>Kapital netto</t>
  </si>
  <si>
    <t>Alecta (Trad)</t>
  </si>
  <si>
    <t>AMF (Fond)</t>
  </si>
  <si>
    <t>AMF (Trad)</t>
  </si>
  <si>
    <t>Folksam (Fond)</t>
  </si>
  <si>
    <t>Folksam (Trad)</t>
  </si>
  <si>
    <t>Folksam LO (Fond)</t>
  </si>
  <si>
    <t>Futur Pension (Fond)</t>
  </si>
  <si>
    <t>Handelsbanken (Fond)</t>
  </si>
  <si>
    <t>Handelsbanken (Trad)</t>
  </si>
  <si>
    <t>KPA (Fond)</t>
  </si>
  <si>
    <t>KPA (Trad)</t>
  </si>
  <si>
    <t>Länsförsäkringar (Fond)</t>
  </si>
  <si>
    <t>Länsförsäkringar (Trad)</t>
  </si>
  <si>
    <t>Lärarfonder (Fond)</t>
  </si>
  <si>
    <t>Nordea (Fond)</t>
  </si>
  <si>
    <t>Nordea (Trad)</t>
  </si>
  <si>
    <t>Nordnet (Fond)</t>
  </si>
  <si>
    <t>SEB (Fond)</t>
  </si>
  <si>
    <t>SEB (Trad)</t>
  </si>
  <si>
    <t>Skandia (Trad)</t>
  </si>
  <si>
    <t>SPP (Fond)</t>
  </si>
  <si>
    <t>SPP (Trad)</t>
  </si>
  <si>
    <t>Swedbank (Fond)</t>
  </si>
  <si>
    <t>Swedbank (Trad)</t>
  </si>
  <si>
    <t>Försäkringsbolag trad</t>
  </si>
  <si>
    <t>Antal flytt in</t>
  </si>
  <si>
    <t>Antal flytt ut</t>
  </si>
  <si>
    <t>Försäkringsbolag fond</t>
  </si>
  <si>
    <t>Totalt</t>
  </si>
  <si>
    <t>Totalt Q1 2025</t>
  </si>
  <si>
    <t>Totalt trad Q1 2025</t>
  </si>
  <si>
    <t>Totalt fond Q1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</si>
</sst>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3" x14ac:knownFonts="1">
    <font>
      <sz val="11"/>
      <color indexed="8"/>
      <name val="Calibri"/>
      <family val="2"/>
      <scheme val="minor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b/>
      <sz val="11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b/>
      <sz val="11"/>
      <color rgb="FF000000"/>
      <name val="Calibri"/>
      <family val="2"/>
    </font>
    <font>
      <b/>
      <sz val="10"/>
      <color theme="0"/>
      <name val="Calibri"/>
      <family val="2"/>
    </font>
    <font>
      <b/>
      <sz val="11"/>
      <color theme="0"/>
      <name val="Calibri"/>
      <family val="2"/>
    </font>
    <font>
      <sz val="11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00B0F0"/>
        <bgColor rgb="FFB4C6E7"/>
      </patternFill>
    </fill>
    <fill>
      <patternFill patternType="solid">
        <fgColor rgb="FF92D050"/>
        <bgColor rgb="FFFFE699"/>
      </patternFill>
    </fill>
    <fill>
      <patternFill patternType="solid">
        <fgColor rgb="FF92D050"/>
        <bgColor rgb="FFB4C6E7"/>
      </patternFill>
    </fill>
    <fill>
      <patternFill patternType="solid">
        <fgColor rgb="FF002060"/>
        <bgColor rgb="FFBFBFBF"/>
      </patternFill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2" fillId="0" borderId="0"/>
  </cellStyleXfs>
  <cellXfs count="41">
    <xf numFmtId="0" fontId="0" fillId="0" borderId="0" xfId="0"/>
    <xf numFmtId="0" fontId="2" fillId="0" borderId="0" xfId="0" applyFont="1"/>
    <xf numFmtId="0" fontId="2" fillId="0" borderId="1" xfId="0" applyFont="1" applyBorder="1"/>
    <xf numFmtId="3" fontId="2" fillId="0" borderId="1" xfId="0" applyNumberFormat="1" applyFont="1" applyBorder="1"/>
    <xf numFmtId="3" fontId="3" fillId="0" borderId="1" xfId="0" applyNumberFormat="1" applyFont="1" applyBorder="1" applyAlignment="1">
      <alignment horizontal="right"/>
    </xf>
    <xf numFmtId="0" fontId="4" fillId="0" borderId="0" xfId="0" applyFont="1"/>
    <xf numFmtId="0" fontId="4" fillId="0" borderId="1" xfId="0" applyFont="1" applyBorder="1"/>
    <xf numFmtId="0" fontId="5" fillId="0" borderId="0" xfId="0" applyFont="1"/>
    <xf numFmtId="3" fontId="4" fillId="0" borderId="1" xfId="0" applyNumberFormat="1" applyFont="1" applyBorder="1"/>
    <xf numFmtId="0" fontId="7" fillId="0" borderId="2" xfId="0" applyFont="1" applyBorder="1"/>
    <xf numFmtId="0" fontId="8" fillId="0" borderId="2" xfId="0" applyFont="1" applyBorder="1"/>
    <xf numFmtId="3" fontId="8" fillId="0" borderId="2" xfId="0" applyNumberFormat="1" applyFont="1" applyBorder="1"/>
    <xf numFmtId="3" fontId="0" fillId="0" borderId="1" xfId="0" applyNumberFormat="1" applyBorder="1"/>
    <xf numFmtId="0" fontId="7" fillId="2" borderId="2" xfId="0" applyFont="1" applyFill="1" applyBorder="1"/>
    <xf numFmtId="0" fontId="7" fillId="2" borderId="2" xfId="0" applyFont="1" applyFill="1" applyBorder="1" applyAlignment="1">
      <alignment horizontal="right"/>
    </xf>
    <xf numFmtId="3" fontId="7" fillId="2" borderId="2" xfId="0" applyNumberFormat="1" applyFont="1" applyFill="1" applyBorder="1"/>
    <xf numFmtId="0" fontId="9" fillId="2" borderId="2" xfId="0" applyFont="1" applyFill="1" applyBorder="1"/>
    <xf numFmtId="0" fontId="7" fillId="3" borderId="0" xfId="0" applyFont="1" applyFill="1"/>
    <xf numFmtId="0" fontId="7" fillId="3" borderId="2" xfId="0" applyFont="1" applyFill="1" applyBorder="1"/>
    <xf numFmtId="0" fontId="7" fillId="3" borderId="2" xfId="0" applyFont="1" applyFill="1" applyBorder="1" applyAlignment="1">
      <alignment horizontal="right"/>
    </xf>
    <xf numFmtId="0" fontId="7" fillId="4" borderId="2" xfId="0" applyFont="1" applyFill="1" applyBorder="1"/>
    <xf numFmtId="3" fontId="7" fillId="4" borderId="2" xfId="0" applyNumberFormat="1" applyFont="1" applyFill="1" applyBorder="1"/>
    <xf numFmtId="0" fontId="9" fillId="3" borderId="2" xfId="0" applyFont="1" applyFill="1" applyBorder="1"/>
    <xf numFmtId="0" fontId="10" fillId="5" borderId="2" xfId="0" applyFont="1" applyFill="1" applyBorder="1"/>
    <xf numFmtId="3" fontId="10" fillId="5" borderId="2" xfId="0" applyNumberFormat="1" applyFont="1" applyFill="1" applyBorder="1"/>
    <xf numFmtId="0" fontId="11" fillId="5" borderId="2" xfId="0" applyFont="1" applyFill="1" applyBorder="1"/>
    <xf numFmtId="0" fontId="1" fillId="6" borderId="1" xfId="0" applyFont="1" applyFill="1" applyBorder="1"/>
    <xf numFmtId="0" fontId="1" fillId="6" borderId="1" xfId="0" applyFont="1" applyFill="1" applyBorder="1" applyAlignment="1">
      <alignment horizontal="right"/>
    </xf>
    <xf numFmtId="0" fontId="3" fillId="6" borderId="1" xfId="0" applyFont="1" applyFill="1" applyBorder="1" applyAlignment="1">
      <alignment horizontal="right"/>
    </xf>
    <xf numFmtId="0" fontId="3" fillId="6" borderId="1" xfId="0" applyFont="1" applyFill="1" applyBorder="1"/>
    <xf numFmtId="3" fontId="3" fillId="6" borderId="1" xfId="0" applyNumberFormat="1" applyFont="1" applyFill="1" applyBorder="1"/>
    <xf numFmtId="0" fontId="5" fillId="6" borderId="1" xfId="0" applyFont="1" applyFill="1" applyBorder="1"/>
    <xf numFmtId="0" fontId="3" fillId="6" borderId="1" xfId="0" applyFont="1" applyFill="1" applyBorder="1" applyAlignment="1">
      <alignment horizontal="left"/>
    </xf>
    <xf numFmtId="0" fontId="6" fillId="6" borderId="1" xfId="0" applyFont="1" applyFill="1" applyBorder="1"/>
    <xf numFmtId="3" fontId="6" fillId="6" borderId="1" xfId="0" applyNumberFormat="1" applyFont="1" applyFill="1" applyBorder="1"/>
    <xf numFmtId="3" fontId="3" fillId="6" borderId="1" xfId="0" applyNumberFormat="1" applyFont="1" applyFill="1" applyBorder="1" applyAlignment="1">
      <alignment horizontal="right"/>
    </xf>
    <xf numFmtId="3" fontId="5" fillId="6" borderId="1" xfId="0" applyNumberFormat="1" applyFont="1" applyFill="1" applyBorder="1"/>
    <xf numFmtId="164" fontId="12" fillId="0" borderId="0" xfId="1" applyNumberFormat="1"/>
    <xf numFmtId="164" fontId="0" fillId="0" borderId="0" xfId="0" applyNumberFormat="1"/>
    <xf numFmtId="0" fontId="0" fillId="0" borderId="3" xfId="0" applyBorder="1"/>
    <xf numFmtId="3" fontId="0" fillId="0" borderId="4" xfId="0" applyNumberFormat="1" applyBorder="1"/>
  </cellXfs>
  <cellStyles count="2">
    <cellStyle name="Normal" xfId="0" builtinId="0"/>
    <cellStyle name="Normal 3" xfId="1" xr:uid="{51A7476E-92F0-490F-A432-D976DBF9221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7"/>
  <sheetViews>
    <sheetView tabSelected="1" workbookViewId="0"/>
  </sheetViews>
  <sheetFormatPr defaultRowHeight="18" customHeight="1" x14ac:dyDescent="0.25"/>
  <cols>
    <col min="1" max="1" width="20.5703125" style="1" customWidth="1" collapsed="1"/>
    <col min="2" max="2" width="23.42578125" style="1" bestFit="1" customWidth="1" collapsed="1"/>
    <col min="3" max="3" width="13.42578125" style="1" bestFit="1" customWidth="1" collapsed="1"/>
    <col min="4" max="4" width="23.5703125" style="1" bestFit="1" customWidth="1" collapsed="1"/>
    <col min="5" max="5" width="13.7109375" style="1" bestFit="1" customWidth="1" collapsed="1"/>
    <col min="6" max="6" width="16.42578125" customWidth="1"/>
    <col min="7" max="7" width="18.140625" customWidth="1"/>
  </cols>
  <sheetData>
    <row r="1" spans="1:7" ht="18" customHeight="1" x14ac:dyDescent="0.25">
      <c r="A1" s="26" t="s">
        <v>0</v>
      </c>
      <c r="B1" s="27" t="s">
        <v>1</v>
      </c>
      <c r="C1" s="27" t="s">
        <v>2</v>
      </c>
      <c r="D1" s="27" t="s">
        <v>3</v>
      </c>
      <c r="E1" s="27" t="s">
        <v>4</v>
      </c>
      <c r="F1" s="28" t="s">
        <v>5</v>
      </c>
      <c r="G1" s="28" t="s">
        <v>6</v>
      </c>
    </row>
    <row r="2" spans="1:7" ht="18" customHeight="1" x14ac:dyDescent="0.25">
      <c r="A2" s="2" t="s">
        <v>7</v>
      </c>
      <c r="B2" s="2">
        <v>11</v>
      </c>
      <c r="C2" s="3">
        <v>2716050.04</v>
      </c>
      <c r="D2" s="2">
        <v>11</v>
      </c>
      <c r="E2" s="3">
        <v>1732515.56</v>
      </c>
      <c r="F2" s="4">
        <v>0</v>
      </c>
      <c r="G2" s="4">
        <v>983534.48</v>
      </c>
    </row>
    <row r="3" spans="1:7" ht="18" customHeight="1" x14ac:dyDescent="0.25">
      <c r="A3" s="2" t="s">
        <v>8</v>
      </c>
      <c r="B3" s="2">
        <v>39</v>
      </c>
      <c r="C3" s="3">
        <v>4962861.76</v>
      </c>
      <c r="D3" s="2">
        <v>148</v>
      </c>
      <c r="E3" s="3">
        <v>34287849.870000005</v>
      </c>
      <c r="F3" s="4">
        <v>-109</v>
      </c>
      <c r="G3" s="4">
        <v>-29324988.109999999</v>
      </c>
    </row>
    <row r="4" spans="1:7" ht="18" customHeight="1" x14ac:dyDescent="0.25">
      <c r="A4" s="2" t="s">
        <v>9</v>
      </c>
      <c r="B4" s="2">
        <v>7</v>
      </c>
      <c r="C4" s="3">
        <v>2550720.04</v>
      </c>
      <c r="D4" s="2">
        <v>215</v>
      </c>
      <c r="E4" s="3">
        <v>34841084.219999999</v>
      </c>
      <c r="F4" s="4">
        <v>-208</v>
      </c>
      <c r="G4" s="4">
        <v>-32290364.18</v>
      </c>
    </row>
    <row r="5" spans="1:7" ht="18" customHeight="1" x14ac:dyDescent="0.25">
      <c r="A5" s="2" t="s">
        <v>10</v>
      </c>
      <c r="B5" s="2">
        <v>0</v>
      </c>
      <c r="C5" s="3">
        <v>0</v>
      </c>
      <c r="D5" s="2">
        <v>18</v>
      </c>
      <c r="E5" s="3">
        <v>5573974.6299999999</v>
      </c>
      <c r="F5" s="4">
        <v>-6</v>
      </c>
      <c r="G5" s="4">
        <v>-5190033.7300000004</v>
      </c>
    </row>
    <row r="6" spans="1:7" ht="18" customHeight="1" x14ac:dyDescent="0.25">
      <c r="A6" s="2" t="s">
        <v>11</v>
      </c>
      <c r="B6" s="2">
        <v>0</v>
      </c>
      <c r="C6" s="3">
        <v>0</v>
      </c>
      <c r="D6" s="2">
        <v>9</v>
      </c>
      <c r="E6" s="3">
        <v>1242266.3</v>
      </c>
      <c r="F6" s="4">
        <v>-9</v>
      </c>
      <c r="G6" s="4">
        <v>-1242266.3</v>
      </c>
    </row>
    <row r="7" spans="1:7" ht="18" customHeight="1" x14ac:dyDescent="0.25">
      <c r="A7" s="2" t="s">
        <v>12</v>
      </c>
      <c r="B7" s="2">
        <v>320</v>
      </c>
      <c r="C7" s="3">
        <v>52509163.07</v>
      </c>
      <c r="D7" s="2">
        <v>80</v>
      </c>
      <c r="E7" s="3">
        <v>27370666.370000001</v>
      </c>
      <c r="F7" s="4">
        <v>240</v>
      </c>
      <c r="G7" s="4">
        <v>25138496.700000003</v>
      </c>
    </row>
    <row r="8" spans="1:7" ht="18" customHeight="1" x14ac:dyDescent="0.25">
      <c r="A8" s="2" t="s">
        <v>13</v>
      </c>
      <c r="B8" s="2">
        <v>137</v>
      </c>
      <c r="C8" s="3">
        <v>38384939.450000003</v>
      </c>
      <c r="D8" s="2">
        <v>31</v>
      </c>
      <c r="E8" s="3">
        <v>7187425.3399999999</v>
      </c>
      <c r="F8" s="4">
        <v>106</v>
      </c>
      <c r="G8" s="4">
        <v>31197514.109999999</v>
      </c>
    </row>
    <row r="9" spans="1:7" ht="18" customHeight="1" x14ac:dyDescent="0.25">
      <c r="A9" s="2" t="s">
        <v>14</v>
      </c>
      <c r="B9" s="2">
        <v>269</v>
      </c>
      <c r="C9" s="3">
        <v>62473910.170000002</v>
      </c>
      <c r="D9" s="2">
        <v>182</v>
      </c>
      <c r="E9" s="3">
        <v>32253689.140000001</v>
      </c>
      <c r="F9" s="4">
        <v>87</v>
      </c>
      <c r="G9" s="4">
        <v>30220221.030000001</v>
      </c>
    </row>
    <row r="10" spans="1:7" ht="18" customHeight="1" x14ac:dyDescent="0.25">
      <c r="A10" s="2" t="s">
        <v>15</v>
      </c>
      <c r="B10" s="2">
        <v>0</v>
      </c>
      <c r="C10" s="3">
        <v>0</v>
      </c>
      <c r="D10" s="2">
        <v>4</v>
      </c>
      <c r="E10" s="3">
        <v>104756.90000000001</v>
      </c>
      <c r="F10" s="4">
        <v>-4</v>
      </c>
      <c r="G10" s="4">
        <v>-104756.90000000001</v>
      </c>
    </row>
    <row r="11" spans="1:7" ht="18" customHeight="1" x14ac:dyDescent="0.25">
      <c r="A11" s="6" t="s">
        <v>16</v>
      </c>
      <c r="B11" s="2">
        <v>28</v>
      </c>
      <c r="C11" s="3">
        <v>4736149.7200000007</v>
      </c>
      <c r="D11" s="2">
        <v>68</v>
      </c>
      <c r="E11" s="3">
        <v>21029321.870000001</v>
      </c>
      <c r="F11" s="4">
        <v>-40</v>
      </c>
      <c r="G11" s="4">
        <v>-16293172.150000002</v>
      </c>
    </row>
    <row r="12" spans="1:7" ht="18" customHeight="1" x14ac:dyDescent="0.25">
      <c r="A12" s="6" t="s">
        <v>17</v>
      </c>
      <c r="B12" s="2">
        <v>15</v>
      </c>
      <c r="C12" s="3">
        <v>5395150.8799999999</v>
      </c>
      <c r="D12" s="2">
        <v>1983</v>
      </c>
      <c r="E12" s="3">
        <v>312286298.70000005</v>
      </c>
      <c r="F12" s="4">
        <v>-1968</v>
      </c>
      <c r="G12" s="4">
        <v>-306891147.81999999</v>
      </c>
    </row>
    <row r="13" spans="1:7" ht="18" customHeight="1" x14ac:dyDescent="0.25">
      <c r="A13" s="2" t="s">
        <v>18</v>
      </c>
      <c r="B13" s="2">
        <v>562</v>
      </c>
      <c r="C13" s="3">
        <v>109928930.63</v>
      </c>
      <c r="D13" s="2">
        <v>65</v>
      </c>
      <c r="E13" s="3">
        <v>12189790</v>
      </c>
      <c r="F13" s="4">
        <v>497</v>
      </c>
      <c r="G13" s="4">
        <v>97739140.629999995</v>
      </c>
    </row>
    <row r="14" spans="1:7" ht="18" customHeight="1" x14ac:dyDescent="0.25">
      <c r="A14" s="2" t="s">
        <v>19</v>
      </c>
      <c r="B14" s="2">
        <v>0</v>
      </c>
      <c r="C14" s="3">
        <v>0</v>
      </c>
      <c r="D14" s="2">
        <v>15</v>
      </c>
      <c r="E14" s="3">
        <v>1200930</v>
      </c>
      <c r="F14" s="4">
        <v>-15</v>
      </c>
      <c r="G14" s="4">
        <v>-1200930</v>
      </c>
    </row>
    <row r="15" spans="1:7" ht="18" customHeight="1" x14ac:dyDescent="0.25">
      <c r="A15" s="2" t="s">
        <v>20</v>
      </c>
      <c r="B15" s="2">
        <v>2</v>
      </c>
      <c r="C15" s="3">
        <v>169678.6</v>
      </c>
      <c r="D15" s="2">
        <v>28</v>
      </c>
      <c r="E15" s="3">
        <v>9260691.9199999999</v>
      </c>
      <c r="F15" s="4">
        <v>-26</v>
      </c>
      <c r="G15" s="4">
        <v>-9091013.3200000003</v>
      </c>
    </row>
    <row r="16" spans="1:7" ht="18" customHeight="1" x14ac:dyDescent="0.25">
      <c r="A16" s="2" t="s">
        <v>21</v>
      </c>
      <c r="B16" s="2">
        <v>500</v>
      </c>
      <c r="C16" s="3">
        <v>85631556.25</v>
      </c>
      <c r="D16" s="2">
        <v>92</v>
      </c>
      <c r="E16" s="3">
        <v>37399857</v>
      </c>
      <c r="F16" s="4">
        <v>408</v>
      </c>
      <c r="G16" s="4">
        <v>48231699.25</v>
      </c>
    </row>
    <row r="17" spans="1:7" ht="18" customHeight="1" x14ac:dyDescent="0.25">
      <c r="A17" s="2" t="s">
        <v>22</v>
      </c>
      <c r="B17" s="2">
        <v>0</v>
      </c>
      <c r="C17" s="3">
        <v>0</v>
      </c>
      <c r="D17" s="2">
        <v>8</v>
      </c>
      <c r="E17" s="3">
        <v>269069</v>
      </c>
      <c r="F17" s="4">
        <v>-7</v>
      </c>
      <c r="G17" s="4">
        <v>-212354</v>
      </c>
    </row>
    <row r="18" spans="1:7" ht="18" customHeight="1" x14ac:dyDescent="0.25">
      <c r="A18" s="2" t="s">
        <v>23</v>
      </c>
      <c r="B18" s="12">
        <v>0</v>
      </c>
      <c r="C18" s="12">
        <v>0</v>
      </c>
      <c r="D18" s="12">
        <v>6</v>
      </c>
      <c r="E18" s="12">
        <v>337386</v>
      </c>
      <c r="F18" s="4">
        <v>-5</v>
      </c>
      <c r="G18" s="4">
        <v>-313425.15000000002</v>
      </c>
    </row>
    <row r="19" spans="1:7" ht="18" customHeight="1" x14ac:dyDescent="0.25">
      <c r="A19" s="2" t="s">
        <v>24</v>
      </c>
      <c r="B19" s="2">
        <v>304</v>
      </c>
      <c r="C19" s="3">
        <v>56850143.450000003</v>
      </c>
      <c r="D19" s="2">
        <v>77</v>
      </c>
      <c r="E19" s="3">
        <v>24080456.140000001</v>
      </c>
      <c r="F19" s="4">
        <v>227</v>
      </c>
      <c r="G19" s="4">
        <v>32769687.310000002</v>
      </c>
    </row>
    <row r="20" spans="1:7" ht="18" customHeight="1" x14ac:dyDescent="0.25">
      <c r="A20" s="2" t="s">
        <v>25</v>
      </c>
      <c r="B20" s="2">
        <v>0</v>
      </c>
      <c r="C20" s="3">
        <v>0</v>
      </c>
      <c r="D20" s="2">
        <v>5</v>
      </c>
      <c r="E20" s="3">
        <v>303840</v>
      </c>
      <c r="F20" s="4">
        <v>-5</v>
      </c>
      <c r="G20" s="4">
        <v>-303840</v>
      </c>
    </row>
    <row r="21" spans="1:7" ht="18" customHeight="1" x14ac:dyDescent="0.25">
      <c r="A21" s="2" t="s">
        <v>26</v>
      </c>
      <c r="B21" s="2">
        <v>62</v>
      </c>
      <c r="C21" s="3">
        <v>21276075.449999999</v>
      </c>
      <c r="D21" s="2">
        <v>25</v>
      </c>
      <c r="E21" s="3">
        <v>5548714</v>
      </c>
      <c r="F21" s="4">
        <v>37</v>
      </c>
      <c r="G21" s="4">
        <v>15727361.449999999</v>
      </c>
    </row>
    <row r="22" spans="1:7" ht="18" customHeight="1" x14ac:dyDescent="0.25">
      <c r="A22" s="2" t="s">
        <v>27</v>
      </c>
      <c r="B22" s="2">
        <v>0</v>
      </c>
      <c r="C22" s="3">
        <v>0</v>
      </c>
      <c r="D22" s="2">
        <v>89</v>
      </c>
      <c r="E22" s="3">
        <v>9752327.620000001</v>
      </c>
      <c r="F22" s="4">
        <v>-89</v>
      </c>
      <c r="G22" s="4">
        <v>-9752327.620000001</v>
      </c>
    </row>
    <row r="23" spans="1:7" ht="18" customHeight="1" x14ac:dyDescent="0.25">
      <c r="A23" s="2" t="s">
        <v>28</v>
      </c>
      <c r="B23" s="2">
        <v>0</v>
      </c>
      <c r="C23" s="3">
        <v>0</v>
      </c>
      <c r="D23" s="2">
        <v>13</v>
      </c>
      <c r="E23" s="3">
        <v>801990.08</v>
      </c>
      <c r="F23" s="4">
        <v>-13</v>
      </c>
      <c r="G23" s="4">
        <v>-801990.08</v>
      </c>
    </row>
    <row r="24" spans="1:7" ht="18" customHeight="1" x14ac:dyDescent="0.25">
      <c r="A24" s="2" t="s">
        <v>29</v>
      </c>
      <c r="B24" s="2">
        <v>1131</v>
      </c>
      <c r="C24" s="3">
        <v>209158442.01999998</v>
      </c>
      <c r="D24" s="2">
        <v>176</v>
      </c>
      <c r="E24" s="3">
        <v>76193670.5</v>
      </c>
      <c r="F24" s="4">
        <v>955</v>
      </c>
      <c r="G24" s="4">
        <v>132964771.52</v>
      </c>
    </row>
    <row r="25" spans="1:7" ht="18" customHeight="1" x14ac:dyDescent="0.25">
      <c r="A25" s="2" t="s">
        <v>30</v>
      </c>
      <c r="B25" s="2">
        <v>0</v>
      </c>
      <c r="C25" s="3">
        <v>0</v>
      </c>
      <c r="D25" s="2">
        <v>39</v>
      </c>
      <c r="E25" s="3">
        <v>1495200.3699999999</v>
      </c>
      <c r="F25" s="4">
        <v>-39</v>
      </c>
      <c r="G25" s="4">
        <v>-1495200.3699999999</v>
      </c>
    </row>
    <row r="26" spans="1:7" s="7" customFormat="1" ht="18" customHeight="1" x14ac:dyDescent="0.25">
      <c r="A26" s="26" t="s">
        <v>36</v>
      </c>
      <c r="B26" s="29">
        <f t="shared" ref="B26:D26" si="0">SUM(B2:B25)</f>
        <v>3387</v>
      </c>
      <c r="C26" s="30">
        <f t="shared" si="0"/>
        <v>656743771.52999997</v>
      </c>
      <c r="D26" s="29">
        <f t="shared" si="0"/>
        <v>3387</v>
      </c>
      <c r="E26" s="30">
        <f>SUM(E2:E25)</f>
        <v>656743771.53000021</v>
      </c>
      <c r="F26" s="31"/>
      <c r="G26" s="31"/>
    </row>
    <row r="27" spans="1:7" ht="18" customHeight="1" x14ac:dyDescent="0.25">
      <c r="F27" s="5"/>
      <c r="G27" s="5"/>
    </row>
  </sheetData>
  <sortState xmlns:xlrd2="http://schemas.microsoft.com/office/spreadsheetml/2017/richdata2" ref="A2:G25">
    <sortCondition ref="A25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FC4086-A855-4C74-A850-CA8107E4DC47}">
  <dimension ref="A1:L29"/>
  <sheetViews>
    <sheetView workbookViewId="0">
      <selection activeCell="L19" sqref="L19"/>
    </sheetView>
  </sheetViews>
  <sheetFormatPr defaultRowHeight="15" x14ac:dyDescent="0.25"/>
  <cols>
    <col min="1" max="1" width="25.5703125" customWidth="1"/>
    <col min="2" max="2" width="14.5703125" customWidth="1"/>
    <col min="3" max="3" width="14.85546875" customWidth="1"/>
    <col min="4" max="4" width="17" customWidth="1"/>
    <col min="5" max="5" width="18.140625" customWidth="1"/>
    <col min="6" max="6" width="16.85546875" customWidth="1"/>
    <col min="7" max="7" width="18" customWidth="1"/>
  </cols>
  <sheetData>
    <row r="1" spans="1:12" x14ac:dyDescent="0.25">
      <c r="A1" s="13" t="s">
        <v>31</v>
      </c>
      <c r="B1" s="13" t="s">
        <v>32</v>
      </c>
      <c r="C1" s="13" t="s">
        <v>2</v>
      </c>
      <c r="D1" s="13" t="s">
        <v>33</v>
      </c>
      <c r="E1" s="13" t="s">
        <v>4</v>
      </c>
      <c r="F1" s="14" t="s">
        <v>5</v>
      </c>
      <c r="G1" s="14" t="s">
        <v>6</v>
      </c>
    </row>
    <row r="2" spans="1:12" x14ac:dyDescent="0.25">
      <c r="A2" s="9" t="s">
        <v>7</v>
      </c>
      <c r="B2" s="10">
        <v>11</v>
      </c>
      <c r="C2" s="11">
        <v>2716050.04</v>
      </c>
      <c r="D2" s="10">
        <v>11</v>
      </c>
      <c r="E2" s="11">
        <v>1732515.56</v>
      </c>
      <c r="F2" s="4">
        <f>B2-D2</f>
        <v>0</v>
      </c>
      <c r="G2" s="4">
        <f>C2-E2</f>
        <v>983534.48</v>
      </c>
      <c r="J2" s="37"/>
      <c r="K2" s="37"/>
      <c r="L2" s="38"/>
    </row>
    <row r="3" spans="1:12" x14ac:dyDescent="0.25">
      <c r="A3" s="9" t="s">
        <v>9</v>
      </c>
      <c r="B3" s="10">
        <v>7</v>
      </c>
      <c r="C3" s="11">
        <v>2550720.04</v>
      </c>
      <c r="D3" s="10">
        <v>215</v>
      </c>
      <c r="E3" s="11">
        <v>34841084.219999999</v>
      </c>
      <c r="F3" s="4">
        <f t="shared" ref="F3:F12" si="0">B3-D3</f>
        <v>-208</v>
      </c>
      <c r="G3" s="4">
        <f t="shared" ref="G3:G12" si="1">C3-E3</f>
        <v>-32290364.18</v>
      </c>
      <c r="J3" s="37"/>
      <c r="K3" s="37"/>
      <c r="L3" s="38"/>
    </row>
    <row r="4" spans="1:12" x14ac:dyDescent="0.25">
      <c r="A4" s="9" t="s">
        <v>11</v>
      </c>
      <c r="B4" s="10">
        <v>0</v>
      </c>
      <c r="C4" s="11">
        <v>0</v>
      </c>
      <c r="D4" s="10">
        <v>9</v>
      </c>
      <c r="E4" s="11">
        <v>1242266.3</v>
      </c>
      <c r="F4" s="4">
        <f t="shared" si="0"/>
        <v>-9</v>
      </c>
      <c r="G4" s="4">
        <f t="shared" si="1"/>
        <v>-1242266.3</v>
      </c>
      <c r="J4" s="37"/>
      <c r="K4" s="37"/>
      <c r="L4" s="38"/>
    </row>
    <row r="5" spans="1:12" x14ac:dyDescent="0.25">
      <c r="A5" s="9" t="s">
        <v>15</v>
      </c>
      <c r="B5" s="10">
        <v>0</v>
      </c>
      <c r="C5" s="11">
        <v>0</v>
      </c>
      <c r="D5" s="10">
        <v>4</v>
      </c>
      <c r="E5" s="11">
        <v>104756.90000000001</v>
      </c>
      <c r="F5" s="4">
        <f t="shared" si="0"/>
        <v>-4</v>
      </c>
      <c r="G5" s="4">
        <f t="shared" si="1"/>
        <v>-104756.90000000001</v>
      </c>
      <c r="J5" s="37"/>
      <c r="K5" s="37"/>
      <c r="L5" s="38"/>
    </row>
    <row r="6" spans="1:12" x14ac:dyDescent="0.25">
      <c r="A6" s="9" t="s">
        <v>17</v>
      </c>
      <c r="B6" s="10">
        <v>15</v>
      </c>
      <c r="C6" s="11">
        <v>5395150.8799999999</v>
      </c>
      <c r="D6" s="10">
        <v>1983</v>
      </c>
      <c r="E6" s="11">
        <v>312286298.70000005</v>
      </c>
      <c r="F6" s="4">
        <f t="shared" si="0"/>
        <v>-1968</v>
      </c>
      <c r="G6" s="4">
        <f t="shared" si="1"/>
        <v>-306891147.82000005</v>
      </c>
      <c r="J6" s="37"/>
      <c r="K6" s="37"/>
      <c r="L6" s="38"/>
    </row>
    <row r="7" spans="1:12" x14ac:dyDescent="0.25">
      <c r="A7" s="9" t="s">
        <v>19</v>
      </c>
      <c r="B7" s="10">
        <v>0</v>
      </c>
      <c r="C7" s="11">
        <v>0</v>
      </c>
      <c r="D7" s="10">
        <v>15</v>
      </c>
      <c r="E7" s="11">
        <v>1200930</v>
      </c>
      <c r="F7" s="4">
        <f t="shared" si="0"/>
        <v>-15</v>
      </c>
      <c r="G7" s="4">
        <f t="shared" si="1"/>
        <v>-1200930</v>
      </c>
      <c r="J7" s="37"/>
      <c r="K7" s="37"/>
      <c r="L7" s="38"/>
    </row>
    <row r="8" spans="1:12" x14ac:dyDescent="0.25">
      <c r="A8" s="9" t="s">
        <v>22</v>
      </c>
      <c r="B8" s="10">
        <v>0</v>
      </c>
      <c r="C8" s="11">
        <v>0</v>
      </c>
      <c r="D8" s="10">
        <v>8</v>
      </c>
      <c r="E8" s="11">
        <v>269069</v>
      </c>
      <c r="F8" s="4">
        <f t="shared" si="0"/>
        <v>-8</v>
      </c>
      <c r="G8" s="4">
        <f t="shared" si="1"/>
        <v>-269069</v>
      </c>
      <c r="J8" s="37"/>
      <c r="K8" s="37"/>
      <c r="L8" s="38"/>
    </row>
    <row r="9" spans="1:12" x14ac:dyDescent="0.25">
      <c r="A9" s="9" t="s">
        <v>25</v>
      </c>
      <c r="B9" s="10">
        <v>0</v>
      </c>
      <c r="C9" s="11">
        <v>0</v>
      </c>
      <c r="D9" s="10">
        <v>5</v>
      </c>
      <c r="E9" s="11">
        <v>303840</v>
      </c>
      <c r="F9" s="4">
        <f t="shared" si="0"/>
        <v>-5</v>
      </c>
      <c r="G9" s="4">
        <f t="shared" si="1"/>
        <v>-303840</v>
      </c>
      <c r="J9" s="37"/>
      <c r="K9" s="37"/>
      <c r="L9" s="38"/>
    </row>
    <row r="10" spans="1:12" x14ac:dyDescent="0.25">
      <c r="A10" s="9" t="s">
        <v>26</v>
      </c>
      <c r="B10" s="10">
        <v>62</v>
      </c>
      <c r="C10" s="11">
        <v>21276075.449999999</v>
      </c>
      <c r="D10" s="10">
        <v>25</v>
      </c>
      <c r="E10" s="11">
        <v>5548714</v>
      </c>
      <c r="F10" s="4">
        <f t="shared" si="0"/>
        <v>37</v>
      </c>
      <c r="G10" s="4">
        <f t="shared" si="1"/>
        <v>15727361.449999999</v>
      </c>
      <c r="J10" s="37"/>
      <c r="K10" s="37"/>
      <c r="L10" s="38"/>
    </row>
    <row r="11" spans="1:12" x14ac:dyDescent="0.25">
      <c r="A11" s="9" t="s">
        <v>28</v>
      </c>
      <c r="B11" s="10">
        <v>0</v>
      </c>
      <c r="C11" s="11">
        <v>0</v>
      </c>
      <c r="D11" s="10">
        <v>13</v>
      </c>
      <c r="E11" s="11">
        <v>801990.08</v>
      </c>
      <c r="F11" s="4">
        <f t="shared" si="0"/>
        <v>-13</v>
      </c>
      <c r="G11" s="4">
        <f t="shared" si="1"/>
        <v>-801990.08</v>
      </c>
      <c r="J11" s="37"/>
      <c r="K11" s="37"/>
      <c r="L11" s="38"/>
    </row>
    <row r="12" spans="1:12" x14ac:dyDescent="0.25">
      <c r="A12" s="9" t="s">
        <v>30</v>
      </c>
      <c r="B12" s="10">
        <v>0</v>
      </c>
      <c r="C12" s="11">
        <v>0</v>
      </c>
      <c r="D12" s="10">
        <v>39</v>
      </c>
      <c r="E12" s="11">
        <v>1495200.3699999999</v>
      </c>
      <c r="F12" s="4">
        <f t="shared" si="0"/>
        <v>-39</v>
      </c>
      <c r="G12" s="4">
        <f t="shared" si="1"/>
        <v>-1495200.3699999999</v>
      </c>
      <c r="J12" s="37"/>
      <c r="K12" s="37"/>
      <c r="L12" s="38"/>
    </row>
    <row r="13" spans="1:12" x14ac:dyDescent="0.25">
      <c r="A13" s="13" t="s">
        <v>37</v>
      </c>
      <c r="B13" s="13">
        <f>SUM(B2:B12)</f>
        <v>95</v>
      </c>
      <c r="C13" s="15">
        <f>SUM(C2:C12)</f>
        <v>31937996.41</v>
      </c>
      <c r="D13" s="13">
        <f>SUM(D2:D12)</f>
        <v>2327</v>
      </c>
      <c r="E13" s="15">
        <f>SUM(E2:E12)</f>
        <v>359826665.13000005</v>
      </c>
      <c r="F13" s="16"/>
      <c r="G13" s="16"/>
    </row>
    <row r="14" spans="1:12" x14ac:dyDescent="0.25">
      <c r="A14" s="17" t="s">
        <v>34</v>
      </c>
      <c r="B14" s="18" t="s">
        <v>32</v>
      </c>
      <c r="C14" s="18" t="s">
        <v>2</v>
      </c>
      <c r="D14" s="18" t="s">
        <v>33</v>
      </c>
      <c r="E14" s="18" t="s">
        <v>4</v>
      </c>
      <c r="F14" s="19" t="s">
        <v>5</v>
      </c>
      <c r="G14" s="19" t="s">
        <v>6</v>
      </c>
    </row>
    <row r="15" spans="1:12" x14ac:dyDescent="0.25">
      <c r="A15" s="9" t="s">
        <v>8</v>
      </c>
      <c r="B15" s="10">
        <v>39</v>
      </c>
      <c r="C15" s="11">
        <v>4962861.76</v>
      </c>
      <c r="D15" s="10">
        <v>148</v>
      </c>
      <c r="E15" s="11">
        <v>34287849.870000005</v>
      </c>
      <c r="F15" s="4">
        <f>B15-D15</f>
        <v>-109</v>
      </c>
      <c r="G15" s="4">
        <f>C15-E15</f>
        <v>-29324988.110000007</v>
      </c>
    </row>
    <row r="16" spans="1:12" x14ac:dyDescent="0.25">
      <c r="A16" s="9" t="s">
        <v>10</v>
      </c>
      <c r="B16" s="10">
        <v>0</v>
      </c>
      <c r="C16" s="11">
        <v>0</v>
      </c>
      <c r="D16" s="10">
        <v>18</v>
      </c>
      <c r="E16" s="11">
        <v>5573974.6299999999</v>
      </c>
      <c r="F16" s="4">
        <f t="shared" ref="F16:F27" si="2">B16-D16</f>
        <v>-18</v>
      </c>
      <c r="G16" s="4">
        <f t="shared" ref="G16:G27" si="3">C16-E16</f>
        <v>-5573974.6299999999</v>
      </c>
    </row>
    <row r="17" spans="1:7" x14ac:dyDescent="0.25">
      <c r="A17" s="9" t="s">
        <v>12</v>
      </c>
      <c r="B17" s="10">
        <v>320</v>
      </c>
      <c r="C17" s="11">
        <v>52509163.07</v>
      </c>
      <c r="D17" s="10">
        <v>80</v>
      </c>
      <c r="E17" s="11">
        <v>27370666.370000001</v>
      </c>
      <c r="F17" s="4">
        <f t="shared" si="2"/>
        <v>240</v>
      </c>
      <c r="G17" s="4">
        <f t="shared" si="3"/>
        <v>25138496.699999999</v>
      </c>
    </row>
    <row r="18" spans="1:7" x14ac:dyDescent="0.25">
      <c r="A18" s="9" t="s">
        <v>13</v>
      </c>
      <c r="B18" s="10">
        <v>137</v>
      </c>
      <c r="C18" s="11">
        <v>38384939.450000003</v>
      </c>
      <c r="D18" s="10">
        <v>31</v>
      </c>
      <c r="E18" s="11">
        <v>7187425.3399999999</v>
      </c>
      <c r="F18" s="4">
        <f t="shared" si="2"/>
        <v>106</v>
      </c>
      <c r="G18" s="4">
        <f t="shared" si="3"/>
        <v>31197514.110000003</v>
      </c>
    </row>
    <row r="19" spans="1:7" x14ac:dyDescent="0.25">
      <c r="A19" s="9" t="s">
        <v>14</v>
      </c>
      <c r="B19" s="10">
        <v>269</v>
      </c>
      <c r="C19" s="11">
        <v>62473910.170000002</v>
      </c>
      <c r="D19" s="10">
        <v>182</v>
      </c>
      <c r="E19" s="11">
        <v>32253689.140000001</v>
      </c>
      <c r="F19" s="4">
        <f t="shared" si="2"/>
        <v>87</v>
      </c>
      <c r="G19" s="4">
        <f t="shared" si="3"/>
        <v>30220221.030000001</v>
      </c>
    </row>
    <row r="20" spans="1:7" x14ac:dyDescent="0.25">
      <c r="A20" s="9" t="s">
        <v>16</v>
      </c>
      <c r="B20" s="10">
        <v>28</v>
      </c>
      <c r="C20" s="11">
        <v>4736149.7200000007</v>
      </c>
      <c r="D20" s="10">
        <v>68</v>
      </c>
      <c r="E20" s="11">
        <v>21029321.870000001</v>
      </c>
      <c r="F20" s="4">
        <f t="shared" si="2"/>
        <v>-40</v>
      </c>
      <c r="G20" s="4">
        <f t="shared" si="3"/>
        <v>-16293172.15</v>
      </c>
    </row>
    <row r="21" spans="1:7" x14ac:dyDescent="0.25">
      <c r="A21" s="9" t="s">
        <v>18</v>
      </c>
      <c r="B21" s="10">
        <v>562</v>
      </c>
      <c r="C21" s="11">
        <v>109928930.63</v>
      </c>
      <c r="D21" s="10">
        <v>65</v>
      </c>
      <c r="E21" s="11">
        <v>12189790</v>
      </c>
      <c r="F21" s="4">
        <f t="shared" si="2"/>
        <v>497</v>
      </c>
      <c r="G21" s="4">
        <f t="shared" si="3"/>
        <v>97739140.629999995</v>
      </c>
    </row>
    <row r="22" spans="1:7" x14ac:dyDescent="0.25">
      <c r="A22" s="9" t="s">
        <v>20</v>
      </c>
      <c r="B22" s="10">
        <v>2</v>
      </c>
      <c r="C22" s="11">
        <v>169678.6</v>
      </c>
      <c r="D22" s="10">
        <v>28</v>
      </c>
      <c r="E22" s="11">
        <v>9260691.9199999999</v>
      </c>
      <c r="F22" s="4">
        <f t="shared" si="2"/>
        <v>-26</v>
      </c>
      <c r="G22" s="4">
        <f t="shared" si="3"/>
        <v>-9091013.3200000003</v>
      </c>
    </row>
    <row r="23" spans="1:7" x14ac:dyDescent="0.25">
      <c r="A23" s="9" t="s">
        <v>21</v>
      </c>
      <c r="B23" s="10">
        <v>500</v>
      </c>
      <c r="C23" s="11">
        <v>85631556.25</v>
      </c>
      <c r="D23" s="10">
        <v>92</v>
      </c>
      <c r="E23" s="11">
        <v>37399857</v>
      </c>
      <c r="F23" s="4">
        <f t="shared" si="2"/>
        <v>408</v>
      </c>
      <c r="G23" s="4">
        <f t="shared" si="3"/>
        <v>48231699.25</v>
      </c>
    </row>
    <row r="24" spans="1:7" x14ac:dyDescent="0.25">
      <c r="A24" s="9" t="s">
        <v>23</v>
      </c>
      <c r="B24" s="10">
        <v>0</v>
      </c>
      <c r="C24" s="11">
        <v>0</v>
      </c>
      <c r="D24" s="10">
        <v>6</v>
      </c>
      <c r="E24" s="11">
        <v>337386</v>
      </c>
      <c r="F24" s="4">
        <f t="shared" si="2"/>
        <v>-6</v>
      </c>
      <c r="G24" s="4">
        <f t="shared" si="3"/>
        <v>-337386</v>
      </c>
    </row>
    <row r="25" spans="1:7" x14ac:dyDescent="0.25">
      <c r="A25" s="9" t="s">
        <v>24</v>
      </c>
      <c r="B25" s="10">
        <v>304</v>
      </c>
      <c r="C25" s="11">
        <v>56850143.450000003</v>
      </c>
      <c r="D25" s="10">
        <v>77</v>
      </c>
      <c r="E25" s="11">
        <v>24080456.140000001</v>
      </c>
      <c r="F25" s="4">
        <f t="shared" si="2"/>
        <v>227</v>
      </c>
      <c r="G25" s="4">
        <f t="shared" si="3"/>
        <v>32769687.310000002</v>
      </c>
    </row>
    <row r="26" spans="1:7" x14ac:dyDescent="0.25">
      <c r="A26" s="9" t="s">
        <v>27</v>
      </c>
      <c r="B26" s="10">
        <v>0</v>
      </c>
      <c r="C26" s="11">
        <v>0</v>
      </c>
      <c r="D26" s="10">
        <v>89</v>
      </c>
      <c r="E26" s="11">
        <v>9752327.620000001</v>
      </c>
      <c r="F26" s="4">
        <f t="shared" si="2"/>
        <v>-89</v>
      </c>
      <c r="G26" s="4">
        <f t="shared" si="3"/>
        <v>-9752327.620000001</v>
      </c>
    </row>
    <row r="27" spans="1:7" x14ac:dyDescent="0.25">
      <c r="A27" s="9" t="s">
        <v>29</v>
      </c>
      <c r="B27" s="10">
        <v>1131</v>
      </c>
      <c r="C27" s="11">
        <v>209158442.01999998</v>
      </c>
      <c r="D27" s="10">
        <v>176</v>
      </c>
      <c r="E27" s="11">
        <v>76193670.5</v>
      </c>
      <c r="F27" s="4">
        <f t="shared" si="2"/>
        <v>955</v>
      </c>
      <c r="G27" s="4">
        <f t="shared" si="3"/>
        <v>132964771.51999998</v>
      </c>
    </row>
    <row r="28" spans="1:7" x14ac:dyDescent="0.25">
      <c r="A28" s="18" t="s">
        <v>38</v>
      </c>
      <c r="B28" s="20">
        <f>SUM(B15:B27)</f>
        <v>3292</v>
      </c>
      <c r="C28" s="21">
        <f>SUM(C15:C27)</f>
        <v>624805775.11999989</v>
      </c>
      <c r="D28" s="20">
        <f>SUM(D15:D27)</f>
        <v>1060</v>
      </c>
      <c r="E28" s="21">
        <f>SUM(E15:E27)</f>
        <v>296917106.40000004</v>
      </c>
      <c r="F28" s="22"/>
      <c r="G28" s="22"/>
    </row>
    <row r="29" spans="1:7" x14ac:dyDescent="0.25">
      <c r="A29" s="23" t="s">
        <v>36</v>
      </c>
      <c r="B29" s="23">
        <f>B28+B13</f>
        <v>3387</v>
      </c>
      <c r="C29" s="24">
        <f>C28+C13</f>
        <v>656743771.52999985</v>
      </c>
      <c r="D29" s="23">
        <f>D28+D13</f>
        <v>3387</v>
      </c>
      <c r="E29" s="24">
        <f>E28+E13</f>
        <v>656743771.53000009</v>
      </c>
      <c r="F29" s="25"/>
      <c r="G29" s="25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C85F8B-F053-4F15-8904-91C54C84AC24}">
  <dimension ref="A1:G28"/>
  <sheetViews>
    <sheetView workbookViewId="0"/>
  </sheetViews>
  <sheetFormatPr defaultRowHeight="15" x14ac:dyDescent="0.25"/>
  <cols>
    <col min="1" max="1" width="21.85546875" customWidth="1"/>
    <col min="2" max="2" width="25" customWidth="1"/>
    <col min="3" max="3" width="17" customWidth="1"/>
    <col min="4" max="4" width="23.28515625" customWidth="1"/>
    <col min="5" max="5" width="22.42578125" customWidth="1"/>
    <col min="6" max="6" width="13.7109375" customWidth="1"/>
    <col min="7" max="7" width="13.42578125" customWidth="1"/>
    <col min="11" max="11" width="13" customWidth="1"/>
  </cols>
  <sheetData>
    <row r="1" spans="1:7" x14ac:dyDescent="0.25">
      <c r="A1" s="32" t="s">
        <v>0</v>
      </c>
      <c r="B1" s="32" t="s">
        <v>1</v>
      </c>
      <c r="C1" s="32" t="s">
        <v>2</v>
      </c>
      <c r="D1" s="32" t="s">
        <v>3</v>
      </c>
      <c r="E1" s="32" t="s">
        <v>4</v>
      </c>
      <c r="F1" s="28" t="s">
        <v>5</v>
      </c>
      <c r="G1" s="28" t="s">
        <v>6</v>
      </c>
    </row>
    <row r="2" spans="1:7" x14ac:dyDescent="0.25">
      <c r="A2" s="2" t="s">
        <v>7</v>
      </c>
      <c r="B2" s="6">
        <v>5</v>
      </c>
      <c r="C2" s="8">
        <v>1733451.64</v>
      </c>
      <c r="D2" s="6">
        <v>3</v>
      </c>
      <c r="E2" s="8">
        <v>517711.66</v>
      </c>
      <c r="F2" s="4">
        <f t="shared" ref="F2:F25" si="0">SUM(B2-D2)</f>
        <v>2</v>
      </c>
      <c r="G2" s="4">
        <f t="shared" ref="G2:G25" si="1">SUM(C2-E2)</f>
        <v>1215739.98</v>
      </c>
    </row>
    <row r="3" spans="1:7" x14ac:dyDescent="0.25">
      <c r="A3" s="2" t="s">
        <v>8</v>
      </c>
      <c r="B3" s="6">
        <v>10</v>
      </c>
      <c r="C3" s="8">
        <v>1119682.9099999999</v>
      </c>
      <c r="D3" s="6">
        <v>69</v>
      </c>
      <c r="E3" s="8">
        <v>16404145.67</v>
      </c>
      <c r="F3" s="4">
        <f t="shared" si="0"/>
        <v>-59</v>
      </c>
      <c r="G3" s="4">
        <f t="shared" si="1"/>
        <v>-15284462.76</v>
      </c>
    </row>
    <row r="4" spans="1:7" x14ac:dyDescent="0.25">
      <c r="A4" s="2" t="s">
        <v>9</v>
      </c>
      <c r="B4" s="6">
        <v>5</v>
      </c>
      <c r="C4" s="8">
        <v>1554422.25</v>
      </c>
      <c r="D4" s="6">
        <v>74</v>
      </c>
      <c r="E4" s="8">
        <v>10756861.720000001</v>
      </c>
      <c r="F4" s="4">
        <f t="shared" si="0"/>
        <v>-69</v>
      </c>
      <c r="G4" s="4">
        <f t="shared" si="1"/>
        <v>-9202439.4700000007</v>
      </c>
    </row>
    <row r="5" spans="1:7" x14ac:dyDescent="0.25">
      <c r="A5" s="2" t="s">
        <v>10</v>
      </c>
      <c r="B5" s="6">
        <v>0</v>
      </c>
      <c r="C5" s="8">
        <v>0</v>
      </c>
      <c r="D5" s="6">
        <v>6</v>
      </c>
      <c r="E5" s="8">
        <v>3386598.86</v>
      </c>
      <c r="F5" s="4">
        <f t="shared" si="0"/>
        <v>-6</v>
      </c>
      <c r="G5" s="4">
        <f t="shared" si="1"/>
        <v>-3386598.86</v>
      </c>
    </row>
    <row r="6" spans="1:7" x14ac:dyDescent="0.25">
      <c r="A6" s="2" t="s">
        <v>11</v>
      </c>
      <c r="B6" s="6">
        <v>0</v>
      </c>
      <c r="C6" s="8">
        <v>0</v>
      </c>
      <c r="D6" s="6">
        <v>1</v>
      </c>
      <c r="E6" s="8">
        <v>4050.93</v>
      </c>
      <c r="F6" s="4">
        <f t="shared" si="0"/>
        <v>-1</v>
      </c>
      <c r="G6" s="4">
        <f t="shared" si="1"/>
        <v>-4050.93</v>
      </c>
    </row>
    <row r="7" spans="1:7" x14ac:dyDescent="0.25">
      <c r="A7" s="2" t="s">
        <v>12</v>
      </c>
      <c r="B7" s="6">
        <v>118</v>
      </c>
      <c r="C7" s="8">
        <v>20033711.82</v>
      </c>
      <c r="D7" s="6">
        <v>31</v>
      </c>
      <c r="E7" s="8">
        <v>10965098.9</v>
      </c>
      <c r="F7" s="4">
        <f t="shared" si="0"/>
        <v>87</v>
      </c>
      <c r="G7" s="4">
        <f t="shared" si="1"/>
        <v>9068612.9199999999</v>
      </c>
    </row>
    <row r="8" spans="1:7" x14ac:dyDescent="0.25">
      <c r="A8" s="2" t="s">
        <v>13</v>
      </c>
      <c r="B8" s="6">
        <v>57</v>
      </c>
      <c r="C8" s="8">
        <v>17067387.609999999</v>
      </c>
      <c r="D8" s="6">
        <v>15</v>
      </c>
      <c r="E8" s="8">
        <v>3434912.27</v>
      </c>
      <c r="F8" s="4">
        <f t="shared" si="0"/>
        <v>42</v>
      </c>
      <c r="G8" s="4">
        <f t="shared" si="1"/>
        <v>13632475.34</v>
      </c>
    </row>
    <row r="9" spans="1:7" x14ac:dyDescent="0.25">
      <c r="A9" s="2" t="s">
        <v>14</v>
      </c>
      <c r="B9" s="6">
        <v>103</v>
      </c>
      <c r="C9" s="8">
        <v>22849135.190000001</v>
      </c>
      <c r="D9" s="6">
        <v>40</v>
      </c>
      <c r="E9" s="8">
        <v>6074051.4400000004</v>
      </c>
      <c r="F9" s="4">
        <f t="shared" si="0"/>
        <v>63</v>
      </c>
      <c r="G9" s="4">
        <f t="shared" si="1"/>
        <v>16775083.75</v>
      </c>
    </row>
    <row r="10" spans="1:7" x14ac:dyDescent="0.25">
      <c r="A10" s="2" t="s">
        <v>15</v>
      </c>
      <c r="B10" s="6">
        <v>0</v>
      </c>
      <c r="C10" s="8">
        <v>0</v>
      </c>
      <c r="D10" s="6">
        <v>1</v>
      </c>
      <c r="E10" s="8">
        <v>739.81</v>
      </c>
      <c r="F10" s="4">
        <f t="shared" si="0"/>
        <v>-1</v>
      </c>
      <c r="G10" s="4">
        <f t="shared" si="1"/>
        <v>-739.81</v>
      </c>
    </row>
    <row r="11" spans="1:7" x14ac:dyDescent="0.25">
      <c r="A11" s="6" t="s">
        <v>16</v>
      </c>
      <c r="B11" s="6">
        <v>11</v>
      </c>
      <c r="C11" s="8">
        <v>1328837.0900000001</v>
      </c>
      <c r="D11" s="6">
        <v>29</v>
      </c>
      <c r="E11" s="8">
        <v>9476245.2300000004</v>
      </c>
      <c r="F11" s="4">
        <f t="shared" si="0"/>
        <v>-18</v>
      </c>
      <c r="G11" s="4">
        <f t="shared" si="1"/>
        <v>-8147408.1400000006</v>
      </c>
    </row>
    <row r="12" spans="1:7" x14ac:dyDescent="0.25">
      <c r="A12" s="6" t="s">
        <v>17</v>
      </c>
      <c r="B12" s="6">
        <v>1</v>
      </c>
      <c r="C12" s="8">
        <v>964441</v>
      </c>
      <c r="D12" s="6">
        <v>675</v>
      </c>
      <c r="E12" s="8">
        <v>101503531.55</v>
      </c>
      <c r="F12" s="4">
        <f t="shared" si="0"/>
        <v>-674</v>
      </c>
      <c r="G12" s="4">
        <f t="shared" si="1"/>
        <v>-100539090.55</v>
      </c>
    </row>
    <row r="13" spans="1:7" x14ac:dyDescent="0.25">
      <c r="A13" s="2" t="s">
        <v>18</v>
      </c>
      <c r="B13" s="6">
        <v>200</v>
      </c>
      <c r="C13" s="8">
        <v>34124603.009999998</v>
      </c>
      <c r="D13" s="6">
        <v>22</v>
      </c>
      <c r="E13" s="8">
        <v>2263307</v>
      </c>
      <c r="F13" s="4">
        <f t="shared" si="0"/>
        <v>178</v>
      </c>
      <c r="G13" s="4">
        <f t="shared" si="1"/>
        <v>31861296.009999998</v>
      </c>
    </row>
    <row r="14" spans="1:7" x14ac:dyDescent="0.25">
      <c r="A14" s="2" t="s">
        <v>19</v>
      </c>
      <c r="B14" s="6">
        <v>0</v>
      </c>
      <c r="C14" s="8">
        <v>0</v>
      </c>
      <c r="D14" s="6">
        <v>3</v>
      </c>
      <c r="E14" s="8">
        <v>278686</v>
      </c>
      <c r="F14" s="4">
        <f t="shared" si="0"/>
        <v>-3</v>
      </c>
      <c r="G14" s="4">
        <f t="shared" si="1"/>
        <v>-278686</v>
      </c>
    </row>
    <row r="15" spans="1:7" x14ac:dyDescent="0.25">
      <c r="A15" s="2" t="s">
        <v>20</v>
      </c>
      <c r="B15" s="6">
        <v>2</v>
      </c>
      <c r="C15" s="8">
        <v>169678.6</v>
      </c>
      <c r="D15" s="6">
        <v>9</v>
      </c>
      <c r="E15" s="8">
        <v>2979432.49</v>
      </c>
      <c r="F15" s="4">
        <f t="shared" si="0"/>
        <v>-7</v>
      </c>
      <c r="G15" s="4">
        <f t="shared" si="1"/>
        <v>-2809753.89</v>
      </c>
    </row>
    <row r="16" spans="1:7" x14ac:dyDescent="0.25">
      <c r="A16" s="2" t="s">
        <v>21</v>
      </c>
      <c r="B16" s="6">
        <v>205</v>
      </c>
      <c r="C16" s="8">
        <v>35124754.189999998</v>
      </c>
      <c r="D16" s="6">
        <v>34</v>
      </c>
      <c r="E16" s="8">
        <v>13666645</v>
      </c>
      <c r="F16" s="4">
        <f t="shared" si="0"/>
        <v>171</v>
      </c>
      <c r="G16" s="4">
        <f t="shared" si="1"/>
        <v>21458109.189999998</v>
      </c>
    </row>
    <row r="17" spans="1:7" x14ac:dyDescent="0.25">
      <c r="A17" s="2" t="s">
        <v>22</v>
      </c>
      <c r="B17" s="6">
        <v>0</v>
      </c>
      <c r="C17" s="8">
        <v>0</v>
      </c>
      <c r="D17" s="6">
        <v>3</v>
      </c>
      <c r="E17" s="8">
        <v>173379</v>
      </c>
      <c r="F17" s="4">
        <f t="shared" si="0"/>
        <v>-3</v>
      </c>
      <c r="G17" s="4">
        <f t="shared" si="1"/>
        <v>-173379</v>
      </c>
    </row>
    <row r="18" spans="1:7" x14ac:dyDescent="0.25">
      <c r="A18" s="2" t="s">
        <v>23</v>
      </c>
      <c r="B18" s="39">
        <v>0</v>
      </c>
      <c r="C18" s="12">
        <v>0</v>
      </c>
      <c r="D18" s="12">
        <v>3</v>
      </c>
      <c r="E18" s="40">
        <v>107255.06</v>
      </c>
      <c r="F18" s="4">
        <f t="shared" si="0"/>
        <v>-3</v>
      </c>
      <c r="G18" s="4">
        <f t="shared" si="1"/>
        <v>-107255.06</v>
      </c>
    </row>
    <row r="19" spans="1:7" x14ac:dyDescent="0.25">
      <c r="A19" s="2" t="s">
        <v>24</v>
      </c>
      <c r="B19" s="6">
        <v>96</v>
      </c>
      <c r="C19" s="8">
        <v>18971159.870000001</v>
      </c>
      <c r="D19" s="6">
        <v>42</v>
      </c>
      <c r="E19" s="8">
        <v>12131538.470000001</v>
      </c>
      <c r="F19" s="4">
        <f t="shared" si="0"/>
        <v>54</v>
      </c>
      <c r="G19" s="4">
        <f t="shared" si="1"/>
        <v>6839621.4000000004</v>
      </c>
    </row>
    <row r="20" spans="1:7" x14ac:dyDescent="0.25">
      <c r="A20" s="2" t="s">
        <v>25</v>
      </c>
      <c r="B20" s="6">
        <v>0</v>
      </c>
      <c r="C20" s="8">
        <v>0</v>
      </c>
      <c r="D20" s="6">
        <v>3</v>
      </c>
      <c r="E20" s="8">
        <v>193076</v>
      </c>
      <c r="F20" s="4">
        <f t="shared" si="0"/>
        <v>-3</v>
      </c>
      <c r="G20" s="4">
        <f t="shared" si="1"/>
        <v>-193076</v>
      </c>
    </row>
    <row r="21" spans="1:7" x14ac:dyDescent="0.25">
      <c r="A21" s="2" t="s">
        <v>26</v>
      </c>
      <c r="B21" s="6">
        <v>32</v>
      </c>
      <c r="C21" s="8">
        <v>11015030.140000001</v>
      </c>
      <c r="D21" s="6">
        <v>8</v>
      </c>
      <c r="E21" s="8">
        <v>2472648</v>
      </c>
      <c r="F21" s="4">
        <f t="shared" si="0"/>
        <v>24</v>
      </c>
      <c r="G21" s="4">
        <f t="shared" si="1"/>
        <v>8542382.1400000006</v>
      </c>
    </row>
    <row r="22" spans="1:7" x14ac:dyDescent="0.25">
      <c r="A22" s="2" t="s">
        <v>27</v>
      </c>
      <c r="B22" s="6">
        <v>0</v>
      </c>
      <c r="C22" s="8">
        <v>0</v>
      </c>
      <c r="D22" s="6">
        <v>39</v>
      </c>
      <c r="E22" s="8">
        <v>4382226.28</v>
      </c>
      <c r="F22" s="4">
        <f t="shared" si="0"/>
        <v>-39</v>
      </c>
      <c r="G22" s="4">
        <f t="shared" si="1"/>
        <v>-4382226.28</v>
      </c>
    </row>
    <row r="23" spans="1:7" x14ac:dyDescent="0.25">
      <c r="A23" s="2" t="s">
        <v>28</v>
      </c>
      <c r="B23" s="6">
        <v>0</v>
      </c>
      <c r="C23" s="8">
        <v>0</v>
      </c>
      <c r="D23" s="6">
        <v>6</v>
      </c>
      <c r="E23" s="8">
        <v>444229.6</v>
      </c>
      <c r="F23" s="4">
        <f t="shared" si="0"/>
        <v>-6</v>
      </c>
      <c r="G23" s="4">
        <f t="shared" si="1"/>
        <v>-444229.6</v>
      </c>
    </row>
    <row r="24" spans="1:7" x14ac:dyDescent="0.25">
      <c r="A24" s="2" t="s">
        <v>29</v>
      </c>
      <c r="B24" s="6">
        <v>360</v>
      </c>
      <c r="C24" s="8">
        <v>70271068.959999993</v>
      </c>
      <c r="D24" s="6">
        <v>73</v>
      </c>
      <c r="E24" s="8">
        <v>34068213.770000003</v>
      </c>
      <c r="F24" s="4">
        <f t="shared" si="0"/>
        <v>287</v>
      </c>
      <c r="G24" s="4">
        <f t="shared" si="1"/>
        <v>36202855.18999999</v>
      </c>
    </row>
    <row r="25" spans="1:7" x14ac:dyDescent="0.25">
      <c r="A25" s="2" t="s">
        <v>30</v>
      </c>
      <c r="B25" s="6">
        <v>0</v>
      </c>
      <c r="C25" s="8">
        <v>0</v>
      </c>
      <c r="D25" s="6">
        <v>16</v>
      </c>
      <c r="E25" s="8">
        <v>642779.56999999995</v>
      </c>
      <c r="F25" s="4">
        <f t="shared" si="0"/>
        <v>-16</v>
      </c>
      <c r="G25" s="4">
        <f t="shared" si="1"/>
        <v>-642779.56999999995</v>
      </c>
    </row>
    <row r="26" spans="1:7" x14ac:dyDescent="0.25">
      <c r="A26" s="33" t="s">
        <v>35</v>
      </c>
      <c r="B26" s="33">
        <f>SUM(B2:B25)</f>
        <v>1205</v>
      </c>
      <c r="C26" s="34">
        <f>SUM(C2:C25)</f>
        <v>236327364.27999997</v>
      </c>
      <c r="D26" s="33">
        <f>SUM(D2:D25)</f>
        <v>1205</v>
      </c>
      <c r="E26" s="34">
        <f>SUM(E2:E25)</f>
        <v>236327364.28</v>
      </c>
      <c r="F26" s="35"/>
      <c r="G26" s="35"/>
    </row>
    <row r="28" spans="1:7" x14ac:dyDescent="0.25">
      <c r="F28" s="5"/>
      <c r="G28" s="5"/>
    </row>
  </sheetData>
  <sortState xmlns:xlrd2="http://schemas.microsoft.com/office/spreadsheetml/2017/richdata2" ref="A2:G26">
    <sortCondition ref="A2:A26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78DCEA-F881-4288-9234-91315B13CE4C}">
  <dimension ref="A1:G27"/>
  <sheetViews>
    <sheetView workbookViewId="0"/>
  </sheetViews>
  <sheetFormatPr defaultRowHeight="15" x14ac:dyDescent="0.25"/>
  <cols>
    <col min="1" max="1" width="21.42578125" customWidth="1"/>
    <col min="2" max="2" width="24.85546875" customWidth="1"/>
    <col min="3" max="3" width="21" customWidth="1"/>
    <col min="4" max="4" width="23.42578125" customWidth="1"/>
    <col min="5" max="5" width="20.5703125" customWidth="1"/>
    <col min="6" max="6" width="14" customWidth="1"/>
    <col min="7" max="7" width="11.5703125" customWidth="1"/>
  </cols>
  <sheetData>
    <row r="1" spans="1:7" x14ac:dyDescent="0.25">
      <c r="A1" s="29" t="s">
        <v>0</v>
      </c>
      <c r="B1" s="29" t="s">
        <v>1</v>
      </c>
      <c r="C1" s="29" t="s">
        <v>2</v>
      </c>
      <c r="D1" s="29" t="s">
        <v>3</v>
      </c>
      <c r="E1" s="29" t="s">
        <v>4</v>
      </c>
      <c r="F1" s="28" t="s">
        <v>5</v>
      </c>
      <c r="G1" s="28" t="s">
        <v>6</v>
      </c>
    </row>
    <row r="2" spans="1:7" x14ac:dyDescent="0.25">
      <c r="A2" s="2" t="s">
        <v>7</v>
      </c>
      <c r="B2" s="6">
        <v>5</v>
      </c>
      <c r="C2" s="8">
        <v>276415.27</v>
      </c>
      <c r="D2" s="6">
        <v>3</v>
      </c>
      <c r="E2" s="8">
        <v>658151.75</v>
      </c>
      <c r="F2" s="4">
        <f t="shared" ref="F2:F24" si="0">SUM(B2-D2)</f>
        <v>2</v>
      </c>
      <c r="G2" s="4">
        <f t="shared" ref="G2:G24" si="1">SUM(C2-E2)</f>
        <v>-381736.48</v>
      </c>
    </row>
    <row r="3" spans="1:7" x14ac:dyDescent="0.25">
      <c r="A3" s="2" t="s">
        <v>8</v>
      </c>
      <c r="B3" s="6">
        <v>17</v>
      </c>
      <c r="C3" s="8">
        <v>1813293.44</v>
      </c>
      <c r="D3" s="6">
        <v>32</v>
      </c>
      <c r="E3" s="8">
        <v>8287157.5599999996</v>
      </c>
      <c r="F3" s="4">
        <f t="shared" si="0"/>
        <v>-15</v>
      </c>
      <c r="G3" s="4">
        <f t="shared" si="1"/>
        <v>-6473864.1199999992</v>
      </c>
    </row>
    <row r="4" spans="1:7" x14ac:dyDescent="0.25">
      <c r="A4" s="2" t="s">
        <v>9</v>
      </c>
      <c r="B4" s="6">
        <v>2</v>
      </c>
      <c r="C4" s="8">
        <v>996297.79</v>
      </c>
      <c r="D4" s="6">
        <v>48</v>
      </c>
      <c r="E4" s="8">
        <v>9189409.9600000009</v>
      </c>
      <c r="F4" s="4">
        <f t="shared" si="0"/>
        <v>-46</v>
      </c>
      <c r="G4" s="4">
        <f t="shared" si="1"/>
        <v>-8193112.1700000009</v>
      </c>
    </row>
    <row r="5" spans="1:7" x14ac:dyDescent="0.25">
      <c r="A5" s="2" t="s">
        <v>10</v>
      </c>
      <c r="B5" s="6">
        <v>0</v>
      </c>
      <c r="C5" s="8">
        <v>0</v>
      </c>
      <c r="D5" s="6">
        <v>4</v>
      </c>
      <c r="E5" s="8">
        <v>383940.9</v>
      </c>
      <c r="F5" s="4">
        <f t="shared" si="0"/>
        <v>-4</v>
      </c>
      <c r="G5" s="4">
        <f t="shared" si="1"/>
        <v>-383940.9</v>
      </c>
    </row>
    <row r="6" spans="1:7" x14ac:dyDescent="0.25">
      <c r="A6" s="2" t="s">
        <v>11</v>
      </c>
      <c r="B6" s="6">
        <v>0</v>
      </c>
      <c r="C6" s="8">
        <v>0</v>
      </c>
      <c r="D6" s="6">
        <v>5</v>
      </c>
      <c r="E6" s="8">
        <v>422359.08</v>
      </c>
      <c r="F6" s="4">
        <f t="shared" si="0"/>
        <v>-5</v>
      </c>
      <c r="G6" s="4">
        <f t="shared" si="1"/>
        <v>-422359.08</v>
      </c>
    </row>
    <row r="7" spans="1:7" x14ac:dyDescent="0.25">
      <c r="A7" s="2" t="s">
        <v>12</v>
      </c>
      <c r="B7" s="6">
        <v>80</v>
      </c>
      <c r="C7" s="8">
        <v>12331012.15</v>
      </c>
      <c r="D7" s="6">
        <v>15</v>
      </c>
      <c r="E7" s="8">
        <v>3975722.25</v>
      </c>
      <c r="F7" s="4">
        <f t="shared" si="0"/>
        <v>65</v>
      </c>
      <c r="G7" s="4">
        <f t="shared" si="1"/>
        <v>8355289.9000000004</v>
      </c>
    </row>
    <row r="8" spans="1:7" x14ac:dyDescent="0.25">
      <c r="A8" s="2" t="s">
        <v>13</v>
      </c>
      <c r="B8" s="6">
        <v>18</v>
      </c>
      <c r="C8" s="8">
        <v>2979035.91</v>
      </c>
      <c r="D8" s="6">
        <v>6</v>
      </c>
      <c r="E8" s="8">
        <v>929426.5</v>
      </c>
      <c r="F8" s="4">
        <f t="shared" si="0"/>
        <v>12</v>
      </c>
      <c r="G8" s="4">
        <f t="shared" si="1"/>
        <v>2049609.4100000001</v>
      </c>
    </row>
    <row r="9" spans="1:7" x14ac:dyDescent="0.25">
      <c r="A9" s="2" t="s">
        <v>14</v>
      </c>
      <c r="B9" s="6">
        <v>48</v>
      </c>
      <c r="C9" s="8">
        <v>13290977.5</v>
      </c>
      <c r="D9" s="6">
        <v>54</v>
      </c>
      <c r="E9" s="8">
        <v>9746427.8399999999</v>
      </c>
      <c r="F9" s="4">
        <f t="shared" si="0"/>
        <v>-6</v>
      </c>
      <c r="G9" s="4">
        <f t="shared" si="1"/>
        <v>3544549.66</v>
      </c>
    </row>
    <row r="10" spans="1:7" x14ac:dyDescent="0.25">
      <c r="A10" s="6" t="s">
        <v>15</v>
      </c>
      <c r="B10" s="6">
        <v>0</v>
      </c>
      <c r="C10" s="8">
        <v>0</v>
      </c>
      <c r="D10" s="6">
        <v>1</v>
      </c>
      <c r="E10" s="8">
        <v>12104.1</v>
      </c>
      <c r="F10" s="4">
        <f t="shared" si="0"/>
        <v>-1</v>
      </c>
      <c r="G10" s="4">
        <f t="shared" si="1"/>
        <v>-12104.1</v>
      </c>
    </row>
    <row r="11" spans="1:7" x14ac:dyDescent="0.25">
      <c r="A11" s="6" t="s">
        <v>16</v>
      </c>
      <c r="B11" s="6">
        <v>10</v>
      </c>
      <c r="C11" s="8">
        <v>1595592.02</v>
      </c>
      <c r="D11" s="6">
        <v>13</v>
      </c>
      <c r="E11" s="8">
        <v>2590553.5699999998</v>
      </c>
      <c r="F11" s="4">
        <f t="shared" si="0"/>
        <v>-3</v>
      </c>
      <c r="G11" s="4">
        <f t="shared" si="1"/>
        <v>-994961.54999999981</v>
      </c>
    </row>
    <row r="12" spans="1:7" x14ac:dyDescent="0.25">
      <c r="A12" s="2" t="s">
        <v>17</v>
      </c>
      <c r="B12" s="6">
        <v>4</v>
      </c>
      <c r="C12" s="8">
        <v>1070724.18</v>
      </c>
      <c r="D12" s="6">
        <v>486</v>
      </c>
      <c r="E12" s="8">
        <v>75768524.439999998</v>
      </c>
      <c r="F12" s="4">
        <f t="shared" si="0"/>
        <v>-482</v>
      </c>
      <c r="G12" s="4">
        <f t="shared" si="1"/>
        <v>-74697800.25999999</v>
      </c>
    </row>
    <row r="13" spans="1:7" x14ac:dyDescent="0.25">
      <c r="A13" s="2" t="s">
        <v>18</v>
      </c>
      <c r="B13" s="6">
        <v>177</v>
      </c>
      <c r="C13" s="8">
        <v>34376067.899999999</v>
      </c>
      <c r="D13" s="6">
        <v>23</v>
      </c>
      <c r="E13" s="8">
        <v>4318289</v>
      </c>
      <c r="F13" s="4">
        <f t="shared" si="0"/>
        <v>154</v>
      </c>
      <c r="G13" s="4">
        <f t="shared" si="1"/>
        <v>30057778.899999999</v>
      </c>
    </row>
    <row r="14" spans="1:7" x14ac:dyDescent="0.25">
      <c r="A14" s="2" t="s">
        <v>19</v>
      </c>
      <c r="B14" s="6">
        <v>0</v>
      </c>
      <c r="C14" s="8">
        <v>0</v>
      </c>
      <c r="D14" s="6">
        <v>4</v>
      </c>
      <c r="E14" s="8">
        <v>157521</v>
      </c>
      <c r="F14" s="4">
        <f t="shared" si="0"/>
        <v>-4</v>
      </c>
      <c r="G14" s="4">
        <f t="shared" si="1"/>
        <v>-157521</v>
      </c>
    </row>
    <row r="15" spans="1:7" x14ac:dyDescent="0.25">
      <c r="A15" s="2" t="s">
        <v>20</v>
      </c>
      <c r="B15" s="6">
        <v>0</v>
      </c>
      <c r="C15" s="8">
        <v>0</v>
      </c>
      <c r="D15" s="6">
        <v>3</v>
      </c>
      <c r="E15" s="8">
        <v>686283.15</v>
      </c>
      <c r="F15" s="4">
        <f t="shared" si="0"/>
        <v>-3</v>
      </c>
      <c r="G15" s="4">
        <f t="shared" si="1"/>
        <v>-686283.15</v>
      </c>
    </row>
    <row r="16" spans="1:7" x14ac:dyDescent="0.25">
      <c r="A16" s="2" t="s">
        <v>21</v>
      </c>
      <c r="B16" s="6">
        <v>112</v>
      </c>
      <c r="C16" s="8">
        <v>17420557.09</v>
      </c>
      <c r="D16" s="6">
        <v>24</v>
      </c>
      <c r="E16" s="8">
        <v>9590960</v>
      </c>
      <c r="F16" s="4">
        <f t="shared" si="0"/>
        <v>88</v>
      </c>
      <c r="G16" s="4">
        <f t="shared" si="1"/>
        <v>7829597.0899999999</v>
      </c>
    </row>
    <row r="17" spans="1:7" x14ac:dyDescent="0.25">
      <c r="A17" s="2" t="s">
        <v>22</v>
      </c>
      <c r="B17" s="6">
        <v>0</v>
      </c>
      <c r="C17" s="8">
        <v>0</v>
      </c>
      <c r="D17" s="6">
        <v>1</v>
      </c>
      <c r="E17" s="8">
        <v>56715</v>
      </c>
      <c r="F17" s="4">
        <f t="shared" si="0"/>
        <v>-1</v>
      </c>
      <c r="G17" s="4">
        <f t="shared" si="1"/>
        <v>-56715</v>
      </c>
    </row>
    <row r="18" spans="1:7" x14ac:dyDescent="0.25">
      <c r="A18" s="2" t="s">
        <v>23</v>
      </c>
      <c r="B18" s="6">
        <v>0</v>
      </c>
      <c r="C18" s="8">
        <v>0</v>
      </c>
      <c r="D18" s="6">
        <v>1</v>
      </c>
      <c r="E18" s="8">
        <v>23960.85</v>
      </c>
      <c r="F18" s="4">
        <f>SUM(B18-D18)</f>
        <v>-1</v>
      </c>
      <c r="G18" s="4">
        <f>SUM(C18-E18)</f>
        <v>-23960.85</v>
      </c>
    </row>
    <row r="19" spans="1:7" x14ac:dyDescent="0.25">
      <c r="A19" s="2" t="s">
        <v>24</v>
      </c>
      <c r="B19" s="6">
        <v>79</v>
      </c>
      <c r="C19" s="8">
        <v>10846809.16</v>
      </c>
      <c r="D19" s="6">
        <v>11</v>
      </c>
      <c r="E19" s="8">
        <v>3420900.48</v>
      </c>
      <c r="F19" s="4">
        <f t="shared" si="0"/>
        <v>68</v>
      </c>
      <c r="G19" s="4">
        <f t="shared" si="1"/>
        <v>7425908.6799999997</v>
      </c>
    </row>
    <row r="20" spans="1:7" x14ac:dyDescent="0.25">
      <c r="A20" s="2" t="s">
        <v>26</v>
      </c>
      <c r="B20" s="6">
        <v>19</v>
      </c>
      <c r="C20" s="8">
        <v>6434885.9699999997</v>
      </c>
      <c r="D20" s="6">
        <v>10</v>
      </c>
      <c r="E20" s="8">
        <v>1635979</v>
      </c>
      <c r="F20" s="4">
        <f t="shared" si="0"/>
        <v>9</v>
      </c>
      <c r="G20" s="4">
        <f t="shared" si="1"/>
        <v>4798906.97</v>
      </c>
    </row>
    <row r="21" spans="1:7" x14ac:dyDescent="0.25">
      <c r="A21" s="2" t="s">
        <v>27</v>
      </c>
      <c r="B21" s="6">
        <v>0</v>
      </c>
      <c r="C21" s="8">
        <v>0</v>
      </c>
      <c r="D21" s="6">
        <v>14</v>
      </c>
      <c r="E21" s="8">
        <v>1475152.46</v>
      </c>
      <c r="F21" s="4">
        <f t="shared" si="0"/>
        <v>-14</v>
      </c>
      <c r="G21" s="4">
        <f t="shared" si="1"/>
        <v>-1475152.46</v>
      </c>
    </row>
    <row r="22" spans="1:7" x14ac:dyDescent="0.25">
      <c r="A22" s="2" t="s">
        <v>28</v>
      </c>
      <c r="B22" s="6">
        <v>0</v>
      </c>
      <c r="C22" s="8">
        <v>0</v>
      </c>
      <c r="D22" s="6">
        <v>4</v>
      </c>
      <c r="E22" s="8">
        <v>75208.479999999996</v>
      </c>
      <c r="F22" s="4">
        <f t="shared" ref="F22" si="2">SUM(B22-D22)</f>
        <v>-4</v>
      </c>
      <c r="G22" s="4">
        <f t="shared" ref="G22" si="3">SUM(C22-E22)</f>
        <v>-75208.479999999996</v>
      </c>
    </row>
    <row r="23" spans="1:7" x14ac:dyDescent="0.25">
      <c r="A23" s="2" t="s">
        <v>29</v>
      </c>
      <c r="B23" s="6">
        <v>235</v>
      </c>
      <c r="C23" s="8">
        <v>42743376.689999998</v>
      </c>
      <c r="D23" s="6">
        <v>35</v>
      </c>
      <c r="E23" s="8">
        <v>12410165.4</v>
      </c>
      <c r="F23" s="4">
        <f t="shared" ref="F23" si="4">SUM(B23-D23)</f>
        <v>200</v>
      </c>
      <c r="G23" s="4">
        <f t="shared" ref="G23" si="5">SUM(C23-E23)</f>
        <v>30333211.289999999</v>
      </c>
    </row>
    <row r="24" spans="1:7" x14ac:dyDescent="0.25">
      <c r="A24" s="2" t="s">
        <v>30</v>
      </c>
      <c r="B24" s="6">
        <v>0</v>
      </c>
      <c r="C24" s="8">
        <v>0</v>
      </c>
      <c r="D24" s="6">
        <v>9</v>
      </c>
      <c r="E24" s="8">
        <v>360132.3</v>
      </c>
      <c r="F24" s="4">
        <f t="shared" si="0"/>
        <v>-9</v>
      </c>
      <c r="G24" s="4">
        <f t="shared" si="1"/>
        <v>-360132.3</v>
      </c>
    </row>
    <row r="25" spans="1:7" x14ac:dyDescent="0.25">
      <c r="A25" s="29" t="s">
        <v>35</v>
      </c>
      <c r="B25" s="31">
        <f>SUM(B2:B24)</f>
        <v>806</v>
      </c>
      <c r="C25" s="30">
        <f>SUM(C2:C24)</f>
        <v>146175045.06999999</v>
      </c>
      <c r="D25" s="31">
        <f>SUM(D2:D24)</f>
        <v>806</v>
      </c>
      <c r="E25" s="30">
        <f>SUM(E2:E24)</f>
        <v>146175045.06999999</v>
      </c>
      <c r="F25" s="35"/>
      <c r="G25" s="35"/>
    </row>
    <row r="27" spans="1:7" x14ac:dyDescent="0.25">
      <c r="F27" s="5"/>
      <c r="G27" s="5"/>
    </row>
  </sheetData>
  <sortState xmlns:xlrd2="http://schemas.microsoft.com/office/spreadsheetml/2017/richdata2" ref="A2:G25">
    <sortCondition ref="A2:A25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341FE2-4181-4BEA-A843-8867FF4A8F9B}">
  <dimension ref="A1:G27"/>
  <sheetViews>
    <sheetView workbookViewId="0"/>
  </sheetViews>
  <sheetFormatPr defaultRowHeight="15" x14ac:dyDescent="0.25"/>
  <cols>
    <col min="1" max="1" width="22.85546875" customWidth="1"/>
    <col min="2" max="2" width="24.42578125" customWidth="1"/>
    <col min="3" max="3" width="21.85546875" customWidth="1"/>
    <col min="4" max="4" width="26.7109375" customWidth="1"/>
    <col min="5" max="5" width="25.5703125" customWidth="1"/>
    <col min="6" max="6" width="13.28515625" customWidth="1"/>
    <col min="7" max="7" width="17.28515625" customWidth="1"/>
  </cols>
  <sheetData>
    <row r="1" spans="1:7" x14ac:dyDescent="0.25">
      <c r="A1" s="29" t="s">
        <v>0</v>
      </c>
      <c r="B1" s="29" t="s">
        <v>1</v>
      </c>
      <c r="C1" s="29" t="s">
        <v>2</v>
      </c>
      <c r="D1" s="29" t="s">
        <v>3</v>
      </c>
      <c r="E1" s="29" t="s">
        <v>4</v>
      </c>
      <c r="F1" s="28" t="s">
        <v>5</v>
      </c>
      <c r="G1" s="28" t="s">
        <v>6</v>
      </c>
    </row>
    <row r="2" spans="1:7" x14ac:dyDescent="0.25">
      <c r="A2" s="2" t="s">
        <v>7</v>
      </c>
      <c r="B2" s="6">
        <v>1</v>
      </c>
      <c r="C2" s="8">
        <v>706183.13</v>
      </c>
      <c r="D2" s="6">
        <v>5</v>
      </c>
      <c r="E2" s="8">
        <v>556652.15</v>
      </c>
      <c r="F2" s="4">
        <f t="shared" ref="F2:F24" si="0">SUM(B2-D2)</f>
        <v>-4</v>
      </c>
      <c r="G2" s="4">
        <f t="shared" ref="G2:G24" si="1">SUM(C2-E2)</f>
        <v>149530.97999999998</v>
      </c>
    </row>
    <row r="3" spans="1:7" x14ac:dyDescent="0.25">
      <c r="A3" s="2" t="s">
        <v>8</v>
      </c>
      <c r="B3" s="6">
        <v>12</v>
      </c>
      <c r="C3" s="8">
        <v>2029885.41</v>
      </c>
      <c r="D3" s="6">
        <v>47</v>
      </c>
      <c r="E3" s="8">
        <v>9596546.6400000006</v>
      </c>
      <c r="F3" s="4">
        <f t="shared" si="0"/>
        <v>-35</v>
      </c>
      <c r="G3" s="4">
        <f t="shared" si="1"/>
        <v>-7566661.2300000004</v>
      </c>
    </row>
    <row r="4" spans="1:7" x14ac:dyDescent="0.25">
      <c r="A4" s="2" t="s">
        <v>9</v>
      </c>
      <c r="B4" s="6">
        <v>0</v>
      </c>
      <c r="C4" s="8">
        <v>0</v>
      </c>
      <c r="D4" s="6">
        <v>93</v>
      </c>
      <c r="E4" s="8">
        <v>14894812.539999999</v>
      </c>
      <c r="F4" s="4">
        <f t="shared" si="0"/>
        <v>-93</v>
      </c>
      <c r="G4" s="4">
        <f t="shared" si="1"/>
        <v>-14894812.539999999</v>
      </c>
    </row>
    <row r="5" spans="1:7" x14ac:dyDescent="0.25">
      <c r="A5" s="2" t="s">
        <v>10</v>
      </c>
      <c r="B5" s="6">
        <v>0</v>
      </c>
      <c r="C5" s="8">
        <v>0</v>
      </c>
      <c r="D5" s="6">
        <v>8</v>
      </c>
      <c r="E5" s="8">
        <v>1803434.87</v>
      </c>
      <c r="F5" s="4">
        <f t="shared" si="0"/>
        <v>-8</v>
      </c>
      <c r="G5" s="4">
        <f t="shared" si="1"/>
        <v>-1803434.87</v>
      </c>
    </row>
    <row r="6" spans="1:7" x14ac:dyDescent="0.25">
      <c r="A6" s="2" t="s">
        <v>11</v>
      </c>
      <c r="B6" s="6">
        <v>0</v>
      </c>
      <c r="C6" s="8">
        <v>0</v>
      </c>
      <c r="D6" s="6">
        <v>3</v>
      </c>
      <c r="E6" s="8">
        <v>815856.29</v>
      </c>
      <c r="F6" s="4">
        <f t="shared" si="0"/>
        <v>-3</v>
      </c>
      <c r="G6" s="4">
        <f t="shared" si="1"/>
        <v>-815856.29</v>
      </c>
    </row>
    <row r="7" spans="1:7" x14ac:dyDescent="0.25">
      <c r="A7" s="2" t="s">
        <v>12</v>
      </c>
      <c r="B7" s="6">
        <v>122</v>
      </c>
      <c r="C7" s="8">
        <v>20144439.100000001</v>
      </c>
      <c r="D7" s="6">
        <v>34</v>
      </c>
      <c r="E7" s="8">
        <v>12429845.220000001</v>
      </c>
      <c r="F7" s="4">
        <f t="shared" si="0"/>
        <v>88</v>
      </c>
      <c r="G7" s="4">
        <f t="shared" si="1"/>
        <v>7714593.8800000008</v>
      </c>
    </row>
    <row r="8" spans="1:7" x14ac:dyDescent="0.25">
      <c r="A8" s="2" t="s">
        <v>13</v>
      </c>
      <c r="B8" s="6">
        <v>62</v>
      </c>
      <c r="C8" s="8">
        <v>18338515.93</v>
      </c>
      <c r="D8" s="6">
        <v>10</v>
      </c>
      <c r="E8" s="8">
        <v>2823086.57</v>
      </c>
      <c r="F8" s="4">
        <f t="shared" si="0"/>
        <v>52</v>
      </c>
      <c r="G8" s="4">
        <f t="shared" si="1"/>
        <v>15515429.359999999</v>
      </c>
    </row>
    <row r="9" spans="1:7" x14ac:dyDescent="0.25">
      <c r="A9" s="6" t="s">
        <v>14</v>
      </c>
      <c r="B9" s="6">
        <v>118</v>
      </c>
      <c r="C9" s="8">
        <v>26333797.48</v>
      </c>
      <c r="D9" s="6">
        <v>88</v>
      </c>
      <c r="E9" s="8">
        <v>16433209.859999999</v>
      </c>
      <c r="F9" s="4">
        <f t="shared" si="0"/>
        <v>30</v>
      </c>
      <c r="G9" s="4">
        <f t="shared" si="1"/>
        <v>9900587.620000001</v>
      </c>
    </row>
    <row r="10" spans="1:7" x14ac:dyDescent="0.25">
      <c r="A10" s="2" t="s">
        <v>15</v>
      </c>
      <c r="B10" s="6">
        <v>0</v>
      </c>
      <c r="C10" s="8">
        <v>0</v>
      </c>
      <c r="D10" s="6">
        <v>2</v>
      </c>
      <c r="E10" s="8">
        <v>91912.99</v>
      </c>
      <c r="F10" s="4">
        <f t="shared" ref="F10" si="2">SUM(B10-D10)</f>
        <v>-2</v>
      </c>
      <c r="G10" s="4">
        <f t="shared" ref="G10" si="3">SUM(C10-E10)</f>
        <v>-91912.99</v>
      </c>
    </row>
    <row r="11" spans="1:7" x14ac:dyDescent="0.25">
      <c r="A11" s="6" t="s">
        <v>16</v>
      </c>
      <c r="B11" s="6">
        <v>7</v>
      </c>
      <c r="C11" s="8">
        <v>1811720.61</v>
      </c>
      <c r="D11" s="6">
        <v>26</v>
      </c>
      <c r="E11" s="8">
        <v>8962523.0700000003</v>
      </c>
      <c r="F11" s="4">
        <f t="shared" si="0"/>
        <v>-19</v>
      </c>
      <c r="G11" s="4">
        <f t="shared" si="1"/>
        <v>-7150802.46</v>
      </c>
    </row>
    <row r="12" spans="1:7" x14ac:dyDescent="0.25">
      <c r="A12" s="6" t="s">
        <v>17</v>
      </c>
      <c r="B12" s="6">
        <v>10</v>
      </c>
      <c r="C12" s="8">
        <v>3359985.7</v>
      </c>
      <c r="D12" s="6">
        <v>822</v>
      </c>
      <c r="E12" s="8">
        <v>135014242.71000001</v>
      </c>
      <c r="F12" s="4">
        <f t="shared" si="0"/>
        <v>-812</v>
      </c>
      <c r="G12" s="4">
        <f t="shared" si="1"/>
        <v>-131654257.01000001</v>
      </c>
    </row>
    <row r="13" spans="1:7" x14ac:dyDescent="0.25">
      <c r="A13" s="2" t="s">
        <v>18</v>
      </c>
      <c r="B13" s="6">
        <v>185</v>
      </c>
      <c r="C13" s="8">
        <v>41428259.719999999</v>
      </c>
      <c r="D13" s="6">
        <v>20</v>
      </c>
      <c r="E13" s="8">
        <v>5608194</v>
      </c>
      <c r="F13" s="4">
        <f t="shared" si="0"/>
        <v>165</v>
      </c>
      <c r="G13" s="4">
        <f t="shared" si="1"/>
        <v>35820065.719999999</v>
      </c>
    </row>
    <row r="14" spans="1:7" x14ac:dyDescent="0.25">
      <c r="A14" s="2" t="s">
        <v>19</v>
      </c>
      <c r="B14" s="6">
        <v>0</v>
      </c>
      <c r="C14" s="8">
        <v>0</v>
      </c>
      <c r="D14" s="6">
        <v>8</v>
      </c>
      <c r="E14" s="8">
        <v>764723</v>
      </c>
      <c r="F14" s="4">
        <f t="shared" si="0"/>
        <v>-8</v>
      </c>
      <c r="G14" s="4">
        <f t="shared" si="1"/>
        <v>-764723</v>
      </c>
    </row>
    <row r="15" spans="1:7" x14ac:dyDescent="0.25">
      <c r="A15" s="2" t="s">
        <v>20</v>
      </c>
      <c r="B15" s="6">
        <v>0</v>
      </c>
      <c r="C15" s="8">
        <v>0</v>
      </c>
      <c r="D15" s="6">
        <v>16</v>
      </c>
      <c r="E15" s="8">
        <v>5594976.2800000003</v>
      </c>
      <c r="F15" s="4">
        <f t="shared" si="0"/>
        <v>-16</v>
      </c>
      <c r="G15" s="4">
        <f t="shared" si="1"/>
        <v>-5594976.2800000003</v>
      </c>
    </row>
    <row r="16" spans="1:7" x14ac:dyDescent="0.25">
      <c r="A16" s="2" t="s">
        <v>21</v>
      </c>
      <c r="B16" s="6">
        <v>183</v>
      </c>
      <c r="C16" s="8">
        <v>33086244.969999999</v>
      </c>
      <c r="D16" s="6">
        <v>34</v>
      </c>
      <c r="E16" s="8">
        <v>14142252</v>
      </c>
      <c r="F16" s="4">
        <f t="shared" si="0"/>
        <v>149</v>
      </c>
      <c r="G16" s="4">
        <f t="shared" si="1"/>
        <v>18943992.969999999</v>
      </c>
    </row>
    <row r="17" spans="1:7" x14ac:dyDescent="0.25">
      <c r="A17" s="2" t="s">
        <v>22</v>
      </c>
      <c r="B17" s="6">
        <v>0</v>
      </c>
      <c r="C17" s="8">
        <v>0</v>
      </c>
      <c r="D17" s="6">
        <v>4</v>
      </c>
      <c r="E17" s="8">
        <v>38975</v>
      </c>
      <c r="F17" s="4">
        <f t="shared" si="0"/>
        <v>-4</v>
      </c>
      <c r="G17" s="4">
        <f t="shared" si="1"/>
        <v>-38975</v>
      </c>
    </row>
    <row r="18" spans="1:7" x14ac:dyDescent="0.25">
      <c r="A18" s="2" t="s">
        <v>23</v>
      </c>
      <c r="B18" s="6">
        <v>0</v>
      </c>
      <c r="C18" s="8">
        <v>0</v>
      </c>
      <c r="D18" s="6">
        <v>2</v>
      </c>
      <c r="E18" s="8">
        <v>206170.09</v>
      </c>
      <c r="F18" s="4">
        <f t="shared" si="0"/>
        <v>-2</v>
      </c>
      <c r="G18" s="4">
        <f t="shared" si="1"/>
        <v>-206170.09</v>
      </c>
    </row>
    <row r="19" spans="1:7" x14ac:dyDescent="0.25">
      <c r="A19" s="2" t="s">
        <v>24</v>
      </c>
      <c r="B19" s="6">
        <v>129</v>
      </c>
      <c r="C19" s="8">
        <v>27032174.420000002</v>
      </c>
      <c r="D19" s="6">
        <v>24</v>
      </c>
      <c r="E19" s="8">
        <v>8528017.1899999995</v>
      </c>
      <c r="F19" s="4">
        <f t="shared" si="0"/>
        <v>105</v>
      </c>
      <c r="G19" s="4">
        <f t="shared" si="1"/>
        <v>18504157.230000004</v>
      </c>
    </row>
    <row r="20" spans="1:7" x14ac:dyDescent="0.25">
      <c r="A20" s="2" t="s">
        <v>25</v>
      </c>
      <c r="B20" s="6">
        <v>0</v>
      </c>
      <c r="C20" s="8">
        <v>0</v>
      </c>
      <c r="D20" s="6">
        <v>2</v>
      </c>
      <c r="E20" s="8">
        <v>110764</v>
      </c>
      <c r="F20" s="4">
        <f t="shared" si="0"/>
        <v>-2</v>
      </c>
      <c r="G20" s="4">
        <f t="shared" si="1"/>
        <v>-110764</v>
      </c>
    </row>
    <row r="21" spans="1:7" x14ac:dyDescent="0.25">
      <c r="A21" s="2" t="s">
        <v>26</v>
      </c>
      <c r="B21" s="6">
        <v>11</v>
      </c>
      <c r="C21" s="8">
        <v>3826159.34</v>
      </c>
      <c r="D21" s="6">
        <v>7</v>
      </c>
      <c r="E21" s="8">
        <v>1440087</v>
      </c>
      <c r="F21" s="4">
        <f t="shared" si="0"/>
        <v>4</v>
      </c>
      <c r="G21" s="4">
        <f t="shared" si="1"/>
        <v>2386072.34</v>
      </c>
    </row>
    <row r="22" spans="1:7" x14ac:dyDescent="0.25">
      <c r="A22" s="2" t="s">
        <v>27</v>
      </c>
      <c r="B22" s="6">
        <v>0</v>
      </c>
      <c r="C22" s="8">
        <v>0</v>
      </c>
      <c r="D22" s="6">
        <v>36</v>
      </c>
      <c r="E22" s="8">
        <v>3894948.88</v>
      </c>
      <c r="F22" s="4">
        <f t="shared" si="0"/>
        <v>-36</v>
      </c>
      <c r="G22" s="4">
        <f t="shared" si="1"/>
        <v>-3894948.88</v>
      </c>
    </row>
    <row r="23" spans="1:7" x14ac:dyDescent="0.25">
      <c r="A23" s="2" t="s">
        <v>28</v>
      </c>
      <c r="B23" s="6">
        <v>0</v>
      </c>
      <c r="C23" s="8">
        <v>0</v>
      </c>
      <c r="D23" s="6">
        <v>3</v>
      </c>
      <c r="E23" s="8">
        <v>282552</v>
      </c>
      <c r="F23" s="4">
        <f t="shared" si="0"/>
        <v>-3</v>
      </c>
      <c r="G23" s="4">
        <f t="shared" si="1"/>
        <v>-282552</v>
      </c>
    </row>
    <row r="24" spans="1:7" x14ac:dyDescent="0.25">
      <c r="A24" s="2" t="s">
        <v>29</v>
      </c>
      <c r="B24" s="6">
        <v>536</v>
      </c>
      <c r="C24" s="8">
        <v>96143996.370000005</v>
      </c>
      <c r="D24" s="6">
        <v>68</v>
      </c>
      <c r="E24" s="8">
        <v>29715291.329999998</v>
      </c>
      <c r="F24" s="4">
        <f t="shared" si="0"/>
        <v>468</v>
      </c>
      <c r="G24" s="4">
        <f t="shared" si="1"/>
        <v>66428705.040000007</v>
      </c>
    </row>
    <row r="25" spans="1:7" x14ac:dyDescent="0.25">
      <c r="A25" s="2" t="s">
        <v>30</v>
      </c>
      <c r="B25" s="6">
        <v>0</v>
      </c>
      <c r="C25" s="8">
        <v>0</v>
      </c>
      <c r="D25" s="6">
        <v>14</v>
      </c>
      <c r="E25" s="8">
        <v>492288.5</v>
      </c>
      <c r="F25" s="4">
        <f t="shared" ref="F25" si="4">SUM(B25-D25)</f>
        <v>-14</v>
      </c>
      <c r="G25" s="4">
        <f t="shared" ref="G25" si="5">SUM(C25-E25)</f>
        <v>-492288.5</v>
      </c>
    </row>
    <row r="26" spans="1:7" x14ac:dyDescent="0.25">
      <c r="A26" s="29" t="s">
        <v>35</v>
      </c>
      <c r="B26" s="31">
        <f>SUM(B2:B25)</f>
        <v>1376</v>
      </c>
      <c r="C26" s="36">
        <f t="shared" ref="C26:E26" si="6">SUM(C2:C25)</f>
        <v>274241362.18000007</v>
      </c>
      <c r="D26" s="31">
        <f t="shared" si="6"/>
        <v>1376</v>
      </c>
      <c r="E26" s="36">
        <f t="shared" si="6"/>
        <v>274241362.18000001</v>
      </c>
      <c r="F26" s="31"/>
      <c r="G26" s="31"/>
    </row>
    <row r="27" spans="1:7" x14ac:dyDescent="0.25">
      <c r="F27" s="5"/>
      <c r="G27" s="5"/>
    </row>
  </sheetData>
  <sortState xmlns:xlrd2="http://schemas.microsoft.com/office/spreadsheetml/2017/richdata2" ref="A2:G24">
    <sortCondition ref="A2:A24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5</vt:i4>
      </vt:variant>
    </vt:vector>
  </HeadingPairs>
  <TitlesOfParts>
    <vt:vector size="5" baseType="lpstr">
      <vt:lpstr>Q1 2025</vt:lpstr>
      <vt:lpstr>fördelning mellan trad &amp; fond</vt:lpstr>
      <vt:lpstr>Januari</vt:lpstr>
      <vt:lpstr>Februari</vt:lpstr>
      <vt:lpstr>Mars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NPOI</dc:creator>
  <cp:keywords/>
  <dc:description/>
  <cp:lastModifiedBy>Jonatan Chauca</cp:lastModifiedBy>
  <cp:revision/>
  <dcterms:created xsi:type="dcterms:W3CDTF">2023-04-17T08:58:42Z</dcterms:created>
  <dcterms:modified xsi:type="dcterms:W3CDTF">2025-04-08T13:58:11Z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2.5.6</vt:lpwstr>
  </property>
  <property fmtid="{D5CDD505-2E9C-101B-9397-08002B2CF9AE}" pid="4" name="MSIP_Label_0d842a68-ad7d-4a83-8399-dc200610c472_Enabled">
    <vt:lpwstr>true</vt:lpwstr>
  </property>
  <property fmtid="{D5CDD505-2E9C-101B-9397-08002B2CF9AE}" pid="5" name="MSIP_Label_0d842a68-ad7d-4a83-8399-dc200610c472_SetDate">
    <vt:lpwstr>2023-04-17T08:58:59Z</vt:lpwstr>
  </property>
  <property fmtid="{D5CDD505-2E9C-101B-9397-08002B2CF9AE}" pid="6" name="MSIP_Label_0d842a68-ad7d-4a83-8399-dc200610c472_Method">
    <vt:lpwstr>Standard</vt:lpwstr>
  </property>
  <property fmtid="{D5CDD505-2E9C-101B-9397-08002B2CF9AE}" pid="7" name="MSIP_Label_0d842a68-ad7d-4a83-8399-dc200610c472_Name">
    <vt:lpwstr>0d842a68-ad7d-4a83-8399-dc200610c472</vt:lpwstr>
  </property>
  <property fmtid="{D5CDD505-2E9C-101B-9397-08002B2CF9AE}" pid="8" name="MSIP_Label_0d842a68-ad7d-4a83-8399-dc200610c472_SiteId">
    <vt:lpwstr>eead8bce-d10f-4053-bb3e-de872734ffd5</vt:lpwstr>
  </property>
  <property fmtid="{D5CDD505-2E9C-101B-9397-08002B2CF9AE}" pid="9" name="MSIP_Label_0d842a68-ad7d-4a83-8399-dc200610c472_ActionId">
    <vt:lpwstr>e5636014-b8e1-417a-bc27-169f2b6af953</vt:lpwstr>
  </property>
  <property fmtid="{D5CDD505-2E9C-101B-9397-08002B2CF9AE}" pid="10" name="MSIP_Label_0d842a68-ad7d-4a83-8399-dc200610c472_ContentBits">
    <vt:lpwstr>0</vt:lpwstr>
  </property>
  <property fmtid="{D5CDD505-2E9C-101B-9397-08002B2CF9AE}" pid="11" name="_AdHocReviewCycleID">
    <vt:i4>-1350235468</vt:i4>
  </property>
  <property fmtid="{D5CDD505-2E9C-101B-9397-08002B2CF9AE}" pid="12" name="_NewReviewCycle">
    <vt:lpwstr/>
  </property>
  <property fmtid="{D5CDD505-2E9C-101B-9397-08002B2CF9AE}" pid="13" name="_EmailSubject">
    <vt:lpwstr>statistik Q1 2023 till webben</vt:lpwstr>
  </property>
  <property fmtid="{D5CDD505-2E9C-101B-9397-08002B2CF9AE}" pid="14" name="_AuthorEmail">
    <vt:lpwstr>Daiva.Mills@skandikon.se</vt:lpwstr>
  </property>
  <property fmtid="{D5CDD505-2E9C-101B-9397-08002B2CF9AE}" pid="15" name="_AuthorEmailDisplayName">
    <vt:lpwstr>Daiva Mills</vt:lpwstr>
  </property>
  <property fmtid="{D5CDD505-2E9C-101B-9397-08002B2CF9AE}" pid="16" name="_ReviewingToolsShownOnce">
    <vt:lpwstr/>
  </property>
</Properties>
</file>